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888" windowHeight="7008" tabRatio="923" activeTab="5"/>
  </bookViews>
  <sheets>
    <sheet name="メニュー" sheetId="1" r:id="rId1"/>
    <sheet name="配布資料（グループ用）" sheetId="2" r:id="rId2"/>
    <sheet name="意思決定記録表" sheetId="3" r:id="rId3"/>
    <sheet name="配布資料（個人用）" sheetId="4" r:id="rId4"/>
    <sheet name="企業名テントカード" sheetId="5" r:id="rId5"/>
    <sheet name="Ａ社" sheetId="6" r:id="rId6"/>
    <sheet name="Ｂ社" sheetId="7" r:id="rId7"/>
    <sheet name="Ｃ社" sheetId="8" r:id="rId8"/>
    <sheet name="Ｄ社" sheetId="9" r:id="rId9"/>
    <sheet name="計画実績比較表" sheetId="10" r:id="rId10"/>
    <sheet name="企業別業績表" sheetId="11" r:id="rId11"/>
    <sheet name="意思決定パターン・経営業績パターン図表" sheetId="12" r:id="rId12"/>
    <sheet name="期別業績表" sheetId="13" r:id="rId13"/>
    <sheet name="意思決定結果グラフ" sheetId="14" r:id="rId14"/>
    <sheet name="業績結果グラフ" sheetId="15" r:id="rId15"/>
  </sheets>
  <definedNames>
    <definedName name="_xlnm.Print_Area" localSheetId="5">'Ａ社'!$A$3:$V$62</definedName>
    <definedName name="_xlnm.Print_Area" localSheetId="6">'Ｂ社'!$I$3:$V$62</definedName>
    <definedName name="_xlnm.Print_Area" localSheetId="7">'Ｃ社'!$I$3:$V$62</definedName>
    <definedName name="_xlnm.Print_Area" localSheetId="8">'Ｄ社'!$I$3:$V$62</definedName>
    <definedName name="_xlnm.Print_Area" localSheetId="11">'意思決定パターン・経営業績パターン図表'!$B$2:$O$39</definedName>
    <definedName name="_xlnm.Print_Area" localSheetId="2">'意思決定記録表'!$B$5:$U$42</definedName>
    <definedName name="_xlnm.Print_Area" localSheetId="13">'意思決定結果グラフ'!$B$2:$K$59</definedName>
    <definedName name="_xlnm.Print_Area" localSheetId="10">'企業別業績表'!$B$2:$F$65</definedName>
    <definedName name="_xlnm.Print_Area" localSheetId="4">'企業名テントカード'!$A$42:$A$45</definedName>
    <definedName name="_xlnm.Print_Area" localSheetId="12">'期別業績表'!$B$3:$U$66</definedName>
    <definedName name="_xlnm.Print_Area" localSheetId="14">'業績結果グラフ'!$B$2:$K$59</definedName>
    <definedName name="_xlnm.Print_Area" localSheetId="9">'計画実績比較表'!$B$3:$Q$62</definedName>
    <definedName name="_xlnm.Print_Area" localSheetId="1">'配布資料（グループ用）'!$B$5:$G$42</definedName>
    <definedName name="_xlnm.Print_Area" localSheetId="3">'配布資料（個人用）'!$B$2:$S$61</definedName>
  </definedNames>
  <calcPr fullCalcOnLoad="1"/>
</workbook>
</file>

<file path=xl/sharedStrings.xml><?xml version="1.0" encoding="utf-8"?>
<sst xmlns="http://schemas.openxmlformats.org/spreadsheetml/2006/main" count="1679" uniqueCount="332">
  <si>
    <t>メニュー</t>
  </si>
  <si>
    <t>シート名</t>
  </si>
  <si>
    <t>配布資料（グループ用）</t>
  </si>
  <si>
    <t>資料名</t>
  </si>
  <si>
    <t>基　本　設　定　値　表</t>
  </si>
  <si>
    <t>意思決定記録表（練習用）</t>
  </si>
  <si>
    <t>役　割　分　担　表</t>
  </si>
  <si>
    <t>意思決定記録表（本番用）</t>
  </si>
  <si>
    <t>株主総会プレゼンテーション評価表</t>
  </si>
  <si>
    <t>感想記入表</t>
  </si>
  <si>
    <t>意思決定値入力欄</t>
  </si>
  <si>
    <t>企業別業績表</t>
  </si>
  <si>
    <t>意思決定パターン・経営業績パターン図表</t>
  </si>
  <si>
    <t>意思決定結果グラフ</t>
  </si>
  <si>
    <t>意思決定結果（期別）</t>
  </si>
  <si>
    <t>意思決定結果（企業別）</t>
  </si>
  <si>
    <t>業績結果グラフ</t>
  </si>
  <si>
    <t>業績結果（期別）</t>
  </si>
  <si>
    <t>業績結果（企業別）</t>
  </si>
  <si>
    <t>メニューへ</t>
  </si>
  <si>
    <t>基　本　設　定　値　表</t>
  </si>
  <si>
    <t>企　業　名　定　義　（全角５文字）</t>
  </si>
  <si>
    <t>　　　企業名１</t>
  </si>
  <si>
    <t>　　　企業名２</t>
  </si>
  <si>
    <t>　　　企業名３</t>
  </si>
  <si>
    <t>　　　企業名４</t>
  </si>
  <si>
    <t>　　　初期現金残高（円）</t>
  </si>
  <si>
    <t>　　　初期商品残高（円）</t>
  </si>
  <si>
    <t>　　　資本金（円）</t>
  </si>
  <si>
    <t>　　　仕入価格（円）</t>
  </si>
  <si>
    <t>　　　販売価格上限（円）</t>
  </si>
  <si>
    <t>重みづけ係数</t>
  </si>
  <si>
    <t>マーケットサイズ（台数）</t>
  </si>
  <si>
    <t>　　　第Ⅰ期（４月～６月）</t>
  </si>
  <si>
    <t>　　　第Ⅱ期（７月～９月）</t>
  </si>
  <si>
    <t>　　　第Ⅲ期（10月～12月）</t>
  </si>
  <si>
    <t>　　　第Ⅳ期（１月～３月）</t>
  </si>
  <si>
    <t>　　　役員数（人）</t>
  </si>
  <si>
    <t>　　　役員１人あたりの給料（円／期）</t>
  </si>
  <si>
    <t>　　　家賃（円／期）　</t>
  </si>
  <si>
    <t>　　　支払利息率（％／期）　</t>
  </si>
  <si>
    <t>　　　初期累積純利益（円）</t>
  </si>
  <si>
    <t>　　　初期借入金残高（円）</t>
  </si>
  <si>
    <t>ゲ　ー　ム　進　行　状　況　表</t>
  </si>
  <si>
    <t>第Ⅰ期</t>
  </si>
  <si>
    <t>第Ⅱ期</t>
  </si>
  <si>
    <t>第Ⅲ期</t>
  </si>
  <si>
    <t>第Ⅳ期</t>
  </si>
  <si>
    <t>入力可・不可</t>
  </si>
  <si>
    <t>ゲーム進行状況</t>
  </si>
  <si>
    <t>　　　項　　　　　　　　　　 目</t>
  </si>
  <si>
    <t>設　定　値</t>
  </si>
  <si>
    <t>意 思 決 定 記 録 表 （ 練 習 用 ）</t>
  </si>
  <si>
    <t>役　割　分　担　表</t>
  </si>
  <si>
    <t>意 思 決 定 記 録 表 （ 本 番 用 ）</t>
  </si>
  <si>
    <t>第Ⅰ期</t>
  </si>
  <si>
    <t>第Ⅱ期</t>
  </si>
  <si>
    <t>役　　　職</t>
  </si>
  <si>
    <t>氏　　　名</t>
  </si>
  <si>
    <t>分　　　担　　　理　　　由</t>
  </si>
  <si>
    <t>第Ⅲ期</t>
  </si>
  <si>
    <t>第Ⅳ期</t>
  </si>
  <si>
    <t>予想順位</t>
  </si>
  <si>
    <t>受注予想数量</t>
  </si>
  <si>
    <t>　　　　　台</t>
  </si>
  <si>
    <t>　　　　台</t>
  </si>
  <si>
    <t>仕入数量</t>
  </si>
  <si>
    <t>代表取締役社長</t>
  </si>
  <si>
    <t>販売価格</t>
  </si>
  <si>
    <t>円</t>
  </si>
  <si>
    <r>
      <t>広</t>
    </r>
    <r>
      <rPr>
        <sz val="10"/>
        <color indexed="8"/>
        <rFont val="Century"/>
        <family val="1"/>
      </rPr>
      <t xml:space="preserve"> </t>
    </r>
    <r>
      <rPr>
        <sz val="10"/>
        <color indexed="8"/>
        <rFont val="ＭＳ 明朝"/>
        <family val="1"/>
      </rPr>
      <t>告</t>
    </r>
    <r>
      <rPr>
        <sz val="10"/>
        <color indexed="8"/>
        <rFont val="Century"/>
        <family val="1"/>
      </rPr>
      <t xml:space="preserve"> </t>
    </r>
    <r>
      <rPr>
        <sz val="10"/>
        <color indexed="8"/>
        <rFont val="ＭＳ 明朝"/>
        <family val="1"/>
      </rPr>
      <t>費</t>
    </r>
  </si>
  <si>
    <t>意思決定の理由</t>
  </si>
  <si>
    <t>販売担当取締役</t>
  </si>
  <si>
    <t>当期純利益</t>
  </si>
  <si>
    <t>累積純利益</t>
  </si>
  <si>
    <t>購買担当取締役</t>
  </si>
  <si>
    <t>順　　　位</t>
  </si>
  <si>
    <t>警告メッセージ</t>
  </si>
  <si>
    <t>・当期赤字！</t>
  </si>
  <si>
    <t>なし　　あり</t>
  </si>
  <si>
    <t>なし　あり</t>
  </si>
  <si>
    <t>・累積赤字！</t>
  </si>
  <si>
    <t>・借入金発生！</t>
  </si>
  <si>
    <t>・品切！</t>
  </si>
  <si>
    <t>経理担当取締役</t>
  </si>
  <si>
    <t>マーケットシェア</t>
  </si>
  <si>
    <t>％</t>
  </si>
  <si>
    <t>結果分析</t>
  </si>
  <si>
    <t>総務担当取締役</t>
  </si>
  <si>
    <t>株主総会プレゼンテーション評価表</t>
  </si>
  <si>
    <t>感　想　記　入　表</t>
  </si>
  <si>
    <t>Ｎｏ．</t>
  </si>
  <si>
    <t>役職名</t>
  </si>
  <si>
    <t>氏　名</t>
  </si>
  <si>
    <t>（５：たいへんよかった　４：よかった　３：ふつう　２：ややわるかった　１：わるかった）</t>
  </si>
  <si>
    <t>１</t>
  </si>
  <si>
    <t>発表のしかた</t>
  </si>
  <si>
    <t>２</t>
  </si>
  <si>
    <t>発表の内容</t>
  </si>
  <si>
    <t>３</t>
  </si>
  <si>
    <t>質問に対する</t>
  </si>
  <si>
    <t>応対のしかた</t>
  </si>
  <si>
    <t>合　　　　　計</t>
  </si>
  <si>
    <t>コ　メ　ン　ト</t>
  </si>
  <si>
    <t>※現在ゲームをおこなっている期より前や先の期の意思決定値を入力することはできません。</t>
  </si>
  <si>
    <t>意　思　決　定　値　入　力　欄</t>
  </si>
  <si>
    <t>　予想順位</t>
  </si>
  <si>
    <t>　　受注予想数量（台）</t>
  </si>
  <si>
    <t>　　　　仕入数量（台）</t>
  </si>
  <si>
    <t>　　　　販売価格（円）</t>
  </si>
  <si>
    <t>　　　　広 告 費（円）</t>
  </si>
  <si>
    <t>←入力欄</t>
  </si>
  <si>
    <t>意　思　決　定　値</t>
  </si>
  <si>
    <t>順位</t>
  </si>
  <si>
    <t>受注数量</t>
  </si>
  <si>
    <t>仕入数量</t>
  </si>
  <si>
    <t>販売価格</t>
  </si>
  <si>
    <t>広告費</t>
  </si>
  <si>
    <t>損　益　計　算　書</t>
  </si>
  <si>
    <t>売 上 高</t>
  </si>
  <si>
    <t>売上原価</t>
  </si>
  <si>
    <t>給　　料</t>
  </si>
  <si>
    <t>広 告 費</t>
  </si>
  <si>
    <t>家　　賃</t>
  </si>
  <si>
    <t>支払利息</t>
  </si>
  <si>
    <t>当期純利益</t>
  </si>
  <si>
    <t>警告メッセージ</t>
  </si>
  <si>
    <t>貸　借　対　照　表</t>
  </si>
  <si>
    <t>初期値</t>
  </si>
  <si>
    <t>現　　金</t>
  </si>
  <si>
    <t>資産合計</t>
  </si>
  <si>
    <t>借 入 金</t>
  </si>
  <si>
    <t>資 本 金</t>
  </si>
  <si>
    <t>累積純利益</t>
  </si>
  <si>
    <t>負債・資本合計</t>
  </si>
  <si>
    <t>警告メッセージ</t>
  </si>
  <si>
    <t>現金増減表</t>
  </si>
  <si>
    <t>－</t>
  </si>
  <si>
    <t>－</t>
  </si>
  <si>
    <t>－</t>
  </si>
  <si>
    <t>商品数量増減表</t>
  </si>
  <si>
    <t>期首在庫数量</t>
  </si>
  <si>
    <t>－</t>
  </si>
  <si>
    <t>仕入数量</t>
  </si>
  <si>
    <t>販売数量</t>
  </si>
  <si>
    <t>－</t>
  </si>
  <si>
    <t>(受注数量)</t>
  </si>
  <si>
    <t>期末在庫数量</t>
  </si>
  <si>
    <t>商品金額増減表</t>
  </si>
  <si>
    <t>期首在庫高</t>
  </si>
  <si>
    <t>－</t>
  </si>
  <si>
    <t>期末在庫高</t>
  </si>
  <si>
    <t>マーケットシェア表</t>
  </si>
  <si>
    <t>マーケットシェア（％）</t>
  </si>
  <si>
    <t>第Ⅰ期</t>
  </si>
  <si>
    <t>第Ⅱ期</t>
  </si>
  <si>
    <t>第Ⅲ期</t>
  </si>
  <si>
    <t>第Ⅳ期</t>
  </si>
  <si>
    <t>計　　画</t>
  </si>
  <si>
    <t>実　　績</t>
  </si>
  <si>
    <t xml:space="preserve">－ </t>
  </si>
  <si>
    <t>差　　異</t>
  </si>
  <si>
    <t>全社</t>
  </si>
  <si>
    <t>Ａ社販売価格</t>
  </si>
  <si>
    <t>Ｂ社販売価格</t>
  </si>
  <si>
    <t>Ｃ社販売価格</t>
  </si>
  <si>
    <t>Ｄ社販売価格</t>
  </si>
  <si>
    <t>Ａ社広告費</t>
  </si>
  <si>
    <t>Ｂ社広告費</t>
  </si>
  <si>
    <t>Ｃ社広告費</t>
  </si>
  <si>
    <t>Ｄ社広告費</t>
  </si>
  <si>
    <t>Ｃ社累積純利益</t>
  </si>
  <si>
    <t>Ｄ社累積純利益</t>
  </si>
  <si>
    <t>Ａ社累積純利益</t>
  </si>
  <si>
    <t>Ｂ社累積純利益</t>
  </si>
  <si>
    <t>全社入力完了確認</t>
  </si>
  <si>
    <t>入力可・不可</t>
  </si>
  <si>
    <t>広告費</t>
  </si>
  <si>
    <t>期</t>
  </si>
  <si>
    <t>計　　画</t>
  </si>
  <si>
    <t>実　　績</t>
  </si>
  <si>
    <t>予想順位</t>
  </si>
  <si>
    <t>予想受注数量</t>
  </si>
  <si>
    <t>商品</t>
  </si>
  <si>
    <t>損益計算書</t>
  </si>
  <si>
    <t>貸借対照表</t>
  </si>
  <si>
    <t>期首在庫数量</t>
  </si>
  <si>
    <t>販売数量</t>
  </si>
  <si>
    <t>(受注数量)</t>
  </si>
  <si>
    <t>期末在庫数量</t>
  </si>
  <si>
    <t>メニューへ</t>
  </si>
  <si>
    <t>価格重視型</t>
  </si>
  <si>
    <t>積極販売型</t>
  </si>
  <si>
    <t>販　売　価　格　順　位</t>
  </si>
  <si>
    <t>消極販売型</t>
  </si>
  <si>
    <t>広告重視型</t>
  </si>
  <si>
    <t>広　告　費　順　位</t>
  </si>
  <si>
    <t>販　売　価　格　順　位　表</t>
  </si>
  <si>
    <t>（ ）内は，販売価格</t>
  </si>
  <si>
    <t>広　告　費　順　位　表</t>
  </si>
  <si>
    <t>（ ）内は，広告費</t>
  </si>
  <si>
    <t>薄利多売型</t>
  </si>
  <si>
    <t>業界リード型</t>
  </si>
  <si>
    <t>マーケットシェア順位</t>
  </si>
  <si>
    <t>改善期待型</t>
  </si>
  <si>
    <t>堅実合理型</t>
  </si>
  <si>
    <t>当　期　純　利　益　順　位</t>
  </si>
  <si>
    <t>マ　ー　ケ　ッ　ト　シ　ェ　ア　順　位　表</t>
  </si>
  <si>
    <t>（ ）内は，マーケットシェア値</t>
  </si>
  <si>
    <t>当　期　純　利　益　順　位　表</t>
  </si>
  <si>
    <t>（ ）内は，当期純利益</t>
  </si>
  <si>
    <t>第Ⅰ期全社</t>
  </si>
  <si>
    <t>計　　画</t>
  </si>
  <si>
    <t>実　　績</t>
  </si>
  <si>
    <t>計　　画</t>
  </si>
  <si>
    <t>実　　績</t>
  </si>
  <si>
    <t>計　　画</t>
  </si>
  <si>
    <t>実　　績</t>
  </si>
  <si>
    <t>計　　画</t>
  </si>
  <si>
    <t>実　　績</t>
  </si>
  <si>
    <t>マーケットサイズ</t>
  </si>
  <si>
    <t>全社販売台数合計</t>
  </si>
  <si>
    <t>意思決定値</t>
  </si>
  <si>
    <t>順位</t>
  </si>
  <si>
    <t>受注数量</t>
  </si>
  <si>
    <t>売 上 高</t>
  </si>
  <si>
    <t>売上原価</t>
  </si>
  <si>
    <t>給料</t>
  </si>
  <si>
    <t>広 告 費</t>
  </si>
  <si>
    <t>家賃</t>
  </si>
  <si>
    <t>支払利息</t>
  </si>
  <si>
    <t>現金</t>
  </si>
  <si>
    <t>商品</t>
  </si>
  <si>
    <t>資産合計</t>
  </si>
  <si>
    <t>借 入 金</t>
  </si>
  <si>
    <t>資 本 金</t>
  </si>
  <si>
    <t>負債・資本合計</t>
  </si>
  <si>
    <t>現金増減表</t>
  </si>
  <si>
    <t>期首残高</t>
  </si>
  <si>
    <t>当期増加高</t>
  </si>
  <si>
    <t>当期減少高</t>
  </si>
  <si>
    <t>期末残高</t>
  </si>
  <si>
    <t>商品数量増減表</t>
  </si>
  <si>
    <t>商品金額増減表</t>
  </si>
  <si>
    <t>期首在庫高</t>
  </si>
  <si>
    <t>期末在庫高</t>
  </si>
  <si>
    <t>マーケットシェア表</t>
  </si>
  <si>
    <t>予想順位</t>
  </si>
  <si>
    <t>受注予想数量</t>
  </si>
  <si>
    <t>仕入数量一覧表</t>
  </si>
  <si>
    <t>販売価格一覧表</t>
  </si>
  <si>
    <t>広告費一覧表</t>
  </si>
  <si>
    <t>成　績　結　果</t>
  </si>
  <si>
    <t>当期純利益一覧表</t>
  </si>
  <si>
    <t>累積純利益一覧表</t>
  </si>
  <si>
    <t>マーケットシェア一覧表</t>
  </si>
  <si>
    <t>期別業績表</t>
  </si>
  <si>
    <t>意思決定パターン図表</t>
  </si>
  <si>
    <t>経営業績パターン図表</t>
  </si>
  <si>
    <t>計画実績比較表</t>
  </si>
  <si>
    <t>計　画　実　績　比　較　表</t>
  </si>
  <si>
    <t>その用紙の表面を長手方向４等分の山折りにして，横置き三角柱を作ってください。</t>
  </si>
  <si>
    <t>全社</t>
  </si>
  <si>
    <t>■企業名テントカードの作り方</t>
  </si>
  <si>
    <t>企業名</t>
  </si>
  <si>
    <t>評価項目＼企業名</t>
  </si>
  <si>
    <t>企業名が印刷されます（印刷領域はこの説明文の下にあります）。</t>
  </si>
  <si>
    <t>配布資料（個人用）</t>
  </si>
  <si>
    <t>■企業名テントカード</t>
  </si>
  <si>
    <t>企業名テントカード</t>
  </si>
  <si>
    <t>企業名テントカード</t>
  </si>
  <si>
    <t>期首現金残高</t>
  </si>
  <si>
    <t>期首現金残高</t>
  </si>
  <si>
    <t>現金減少高</t>
  </si>
  <si>
    <t>現金減少高</t>
  </si>
  <si>
    <t>現金増加高</t>
  </si>
  <si>
    <t>現金増加高</t>
  </si>
  <si>
    <t>期末現金残高</t>
  </si>
  <si>
    <t>期末現金残高</t>
  </si>
  <si>
    <t>　１．まず，このシートを印刷します。</t>
  </si>
  <si>
    <t>　２．企業名が表面にくるように，用紙の中央を山折りにします。</t>
  </si>
  <si>
    <t>　３．上半分を二等分するように，山折りにします。</t>
  </si>
  <si>
    <t>　　　同様に，下半分を二等分するように，山折りにします。</t>
  </si>
  <si>
    <t>　４．一番上の面の表と一番下の面の裏を重ねて，横置き三角柱を作るようにして，</t>
  </si>
  <si>
    <t>　　　ホッチキスなどで張り合わせます。</t>
  </si>
  <si>
    <t>マーケットシェア（％）</t>
  </si>
  <si>
    <t>商品増加高</t>
  </si>
  <si>
    <t>商品減少高</t>
  </si>
  <si>
    <t>商品増加高</t>
  </si>
  <si>
    <t>商品減少高</t>
  </si>
  <si>
    <t>商品増加高</t>
  </si>
  <si>
    <t>商品減少高</t>
  </si>
  <si>
    <t>Ａ社</t>
  </si>
  <si>
    <t>Ｂ社</t>
  </si>
  <si>
    <t>Ｃ社</t>
  </si>
  <si>
    <t>Ｄ社</t>
  </si>
  <si>
    <t>現在ゲームをおこなっている期の列の白いセルに意思決定値５項目を入力してください。</t>
  </si>
  <si>
    <t>この「企業名テントカード」シートを印刷すると，企業ごとに，Ａ４用紙１枚ずつ</t>
  </si>
  <si>
    <t>　　　企業ごとに，Ａ４用紙１枚ずつ企業名が印刷されます。</t>
  </si>
  <si>
    <t xml:space="preserve"> 聞きやすかったか。</t>
  </si>
  <si>
    <t xml:space="preserve"> わかりやすかったか。</t>
  </si>
  <si>
    <t xml:space="preserve"> 内容に統一性はあったか。</t>
  </si>
  <si>
    <t xml:space="preserve"> 質問にきちんと答えられ</t>
  </si>
  <si>
    <t xml:space="preserve"> たか。</t>
  </si>
  <si>
    <t xml:space="preserve"> 意思決定した理由を説明</t>
  </si>
  <si>
    <t xml:space="preserve"> していたか。</t>
  </si>
  <si>
    <t>次の項目について，自由に感想を記入してください。</t>
  </si>
  <si>
    <t>１．自社の意思決定について</t>
  </si>
  <si>
    <t>２．自社のデータ分析について</t>
  </si>
  <si>
    <t>３．自社のプレゼンテーションについて</t>
  </si>
  <si>
    <t>各社のプレゼンテーションについて，次の項目を５段階で評価してください。</t>
  </si>
  <si>
    <t xml:space="preserve"> 発表のしかたにくふうが</t>
  </si>
  <si>
    <t xml:space="preserve"> みられたか。</t>
  </si>
  <si>
    <t>４．ビジネスゲーム全体をとおして</t>
  </si>
  <si>
    <t>　　　最低現金有高（円）</t>
  </si>
  <si>
    <t>意 思 決 定 結 果 グ ラ フ （ 期 別 ）</t>
  </si>
  <si>
    <t>意 思 決 定 結 果 グ ラ フ （ 企 業 別 ）</t>
  </si>
  <si>
    <t>業 績 結 果 グ ラ フ（ 企 業 別 ）</t>
  </si>
  <si>
    <t>業 績 結 果 グ ラ フ（ 期 別 ）</t>
  </si>
  <si>
    <t>マーケットサイズ</t>
  </si>
  <si>
    <t>入力ミス判断「予想順位」</t>
  </si>
  <si>
    <t>入力ミス判断「受注予想数量」</t>
  </si>
  <si>
    <t>入力ミス判断「仕入数量」</t>
  </si>
  <si>
    <t>入力ミス判断「販売価格」</t>
  </si>
  <si>
    <t>入力ミス判断「広告費」</t>
  </si>
  <si>
    <t>期首借入金残高</t>
  </si>
  <si>
    <t>　　　販売価格効果（％）</t>
  </si>
  <si>
    <t>　　　広告費効果（％）</t>
  </si>
  <si>
    <t>　　　　　台</t>
  </si>
  <si>
    <t>マーケットサイズ（数）</t>
  </si>
  <si>
    <t>参考情報　前年度は 1,050,000個</t>
  </si>
  <si>
    <t>参考情報　なし</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</si>
</sst>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 numFmtId="186" formatCode="#,##0_);[Red]\(#,##0\)"/>
    <numFmt numFmtId="187" formatCode="#,##0&quot;台&quot;"/>
    <numFmt numFmtId="188" formatCode="&quot;&quot;"/>
    <numFmt numFmtId="189" formatCode="0&quot;台&quot;"/>
    <numFmt numFmtId="190" formatCode="\+#,##0_ ;\-#,##0\ "/>
    <numFmt numFmtId="191" formatCode="0_ ;[Red]\-0\ "/>
    <numFmt numFmtId="192" formatCode="#,##0_ \ "/>
    <numFmt numFmtId="193" formatCode="#,##0_ ;[Red]\-#,##0\ "/>
    <numFmt numFmtId="194" formatCode="[Red]General"/>
    <numFmt numFmtId="195" formatCode="\(#,##0\)"/>
    <numFmt numFmtId="196" formatCode="\+#,##0%_ ;\-#,##0%\ "/>
    <numFmt numFmtId="197" formatCode="#"/>
    <numFmt numFmtId="198" formatCode="\(\+#,##0\);\(\-#,##0\)"/>
    <numFmt numFmtId="199" formatCode="###,###"/>
    <numFmt numFmtId="200" formatCode="#,###&quot;0/月&quot;"/>
    <numFmt numFmtId="201" formatCode="yyyy&quot;年&quot;m&quot;月&quot;d&quot;日（&quot;ddd&quot;）&quot;"/>
    <numFmt numFmtId="202" formatCode="yyyy&quot;年&quot;m&quot;月&quot;d&quot;日（&quot;dddd&quot;）&quot;"/>
    <numFmt numFmtId="203" formatCode="0_ "/>
    <numFmt numFmtId="204" formatCode="0.0%"/>
    <numFmt numFmtId="205" formatCode="\(#,##0_)"/>
    <numFmt numFmtId="206" formatCode="0%_ "/>
    <numFmt numFmtId="207" formatCode="0.00000000_ "/>
    <numFmt numFmtId="208" formatCode="#,##0.000"/>
    <numFmt numFmtId="209" formatCode="[Red]@"/>
    <numFmt numFmtId="210" formatCode="\(0%\)"/>
    <numFmt numFmtId="211" formatCode="0;[Red]0"/>
    <numFmt numFmtId="212" formatCode="\(0_ ;[Red]\-0\)"/>
    <numFmt numFmtId="213" formatCode="&quot;(&quot;0_ ;[Red]\-0&quot;)&quot;"/>
    <numFmt numFmtId="214" formatCode="\(0\)_ ;[Red]\(\-0\)\ "/>
    <numFmt numFmtId="215" formatCode="\(#,##0_);[Red]\(\-#,##0\)"/>
    <numFmt numFmtId="216" formatCode="\(#,##0\);[Red]\(\-#,##0\)"/>
    <numFmt numFmtId="217" formatCode="0%\ "/>
    <numFmt numFmtId="218" formatCode="#,##0.000000"/>
    <numFmt numFmtId="219" formatCode="&quot;Yes&quot;;&quot;Yes&quot;;&quot;No&quot;"/>
    <numFmt numFmtId="220" formatCode="&quot;True&quot;;&quot;True&quot;;&quot;False&quot;"/>
    <numFmt numFmtId="221" formatCode="&quot;On&quot;;&quot;On&quot;;&quot;Off&quot;"/>
    <numFmt numFmtId="222" formatCode="#,##0.0000_ "/>
    <numFmt numFmtId="223" formatCode="\(0.0%\)"/>
    <numFmt numFmtId="224" formatCode="&quot;△&quot;\ #,##0;&quot;▲&quot;\ #,##0"/>
    <numFmt numFmtId="225" formatCode="\(\-#,##0\)"/>
    <numFmt numFmtId="226" formatCode="\(#,##0_ ;[Red]\-#,##0\)\ "/>
    <numFmt numFmtId="227" formatCode="\(#,##0\)_ ;[Red]\(\-#,##0\)\ "/>
    <numFmt numFmtId="228" formatCode="0%_ ;[Red]\-0%\ "/>
    <numFmt numFmtId="229" formatCode="0&quot;%&quot;_ ;[Red]\-0&quot;%&quot;\ "/>
    <numFmt numFmtId="230" formatCode="\(#,##0\)\ ;[Red]\(\-#,##0\)"/>
    <numFmt numFmtId="231" formatCode="\+\-#,##0_ "/>
    <numFmt numFmtId="232" formatCode="\+#,##0_ ;0;\-#,##0\ "/>
    <numFmt numFmtId="233" formatCode="\(\+#,##0\)\ ;\(\-#,##0\)"/>
    <numFmt numFmtId="234" formatCode="\+#,##0_ ;\-#,##0\ \ "/>
    <numFmt numFmtId="235" formatCode="0.0%_ "/>
    <numFmt numFmtId="236" formatCode="&quot;企&quot;&quot;業&quot;&quot;名&quot;"/>
    <numFmt numFmtId="237" formatCode="\+#,##0.0%_ ;\-#,##0.0%\ "/>
    <numFmt numFmtId="238" formatCode="#,##0&quot;台&quot;_ "/>
  </numFmts>
  <fonts count="84">
    <font>
      <sz val="10"/>
      <name val="ＭＳ 明朝"/>
      <family val="1"/>
    </font>
    <font>
      <sz val="11"/>
      <name val="ＭＳ Ｐゴシック"/>
      <family val="3"/>
    </font>
    <font>
      <sz val="12"/>
      <name val="ＭＳ 明朝"/>
      <family val="1"/>
    </font>
    <font>
      <sz val="6"/>
      <name val="ＭＳ Ｐゴシック"/>
      <family val="3"/>
    </font>
    <font>
      <sz val="6"/>
      <name val="ＭＳ 明朝"/>
      <family val="1"/>
    </font>
    <font>
      <u val="single"/>
      <sz val="12"/>
      <color indexed="12"/>
      <name val="ＭＳ 明朝"/>
      <family val="1"/>
    </font>
    <font>
      <u val="single"/>
      <sz val="11"/>
      <color indexed="36"/>
      <name val="ＭＳ Ｐゴシック"/>
      <family val="3"/>
    </font>
    <font>
      <b/>
      <sz val="10"/>
      <color indexed="8"/>
      <name val="ＭＳ 明朝"/>
      <family val="1"/>
    </font>
    <font>
      <b/>
      <u val="single"/>
      <sz val="12"/>
      <name val="ＭＳ 明朝"/>
      <family val="1"/>
    </font>
    <font>
      <b/>
      <u val="single"/>
      <sz val="12"/>
      <color indexed="8"/>
      <name val="ＭＳ 明朝"/>
      <family val="1"/>
    </font>
    <font>
      <u val="single"/>
      <sz val="12"/>
      <name val="ＭＳ 明朝"/>
      <family val="1"/>
    </font>
    <font>
      <u val="single"/>
      <sz val="10"/>
      <color indexed="8"/>
      <name val="Century"/>
      <family val="1"/>
    </font>
    <font>
      <sz val="10"/>
      <name val="ＭＳ Ｐゴシック"/>
      <family val="3"/>
    </font>
    <font>
      <u val="single"/>
      <sz val="10"/>
      <color indexed="8"/>
      <name val="ＭＳ 明朝"/>
      <family val="1"/>
    </font>
    <font>
      <sz val="10"/>
      <color indexed="8"/>
      <name val="ＭＳ 明朝"/>
      <family val="1"/>
    </font>
    <font>
      <sz val="10"/>
      <color indexed="8"/>
      <name val="Century"/>
      <family val="1"/>
    </font>
    <font>
      <sz val="10"/>
      <name val="Century"/>
      <family val="1"/>
    </font>
    <font>
      <sz val="10"/>
      <color indexed="8"/>
      <name val="ＭＳ Ｐ明朝"/>
      <family val="1"/>
    </font>
    <font>
      <sz val="10"/>
      <name val="ＭＳ Ｐ明朝"/>
      <family val="1"/>
    </font>
    <font>
      <sz val="12"/>
      <color indexed="8"/>
      <name val="ＭＳ 明朝"/>
      <family val="1"/>
    </font>
    <font>
      <sz val="10"/>
      <color indexed="9"/>
      <name val="ＭＳ 明朝"/>
      <family val="1"/>
    </font>
    <font>
      <sz val="10.5"/>
      <name val="Century"/>
      <family val="1"/>
    </font>
    <font>
      <b/>
      <sz val="10"/>
      <color indexed="9"/>
      <name val="ＭＳ 明朝"/>
      <family val="1"/>
    </font>
    <font>
      <sz val="10"/>
      <color indexed="10"/>
      <name val="ＭＳ 明朝"/>
      <family val="1"/>
    </font>
    <font>
      <b/>
      <u val="single"/>
      <sz val="12"/>
      <name val="ＭＳ Ｐ明朝"/>
      <family val="1"/>
    </font>
    <font>
      <u val="single"/>
      <sz val="12"/>
      <name val="ＭＳ Ｐ明朝"/>
      <family val="1"/>
    </font>
    <font>
      <sz val="12"/>
      <color indexed="10"/>
      <name val="ＭＳ 明朝"/>
      <family val="1"/>
    </font>
    <font>
      <b/>
      <sz val="12"/>
      <color indexed="10"/>
      <name val="ＭＳ 明朝"/>
      <family val="1"/>
    </font>
    <font>
      <sz val="36"/>
      <color indexed="12"/>
      <name val="ＭＳ Ｐ明朝"/>
      <family val="1"/>
    </font>
    <font>
      <b/>
      <sz val="12"/>
      <name val="ＭＳ 明朝"/>
      <family val="1"/>
    </font>
    <font>
      <sz val="36"/>
      <color indexed="12"/>
      <name val="Times New Roman"/>
      <family val="1"/>
    </font>
    <font>
      <b/>
      <sz val="10"/>
      <name val="ＭＳ 明朝"/>
      <family val="1"/>
    </font>
    <font>
      <b/>
      <sz val="16"/>
      <color indexed="9"/>
      <name val="ＭＳ 明朝"/>
      <family val="1"/>
    </font>
    <font>
      <b/>
      <sz val="12"/>
      <color indexed="9"/>
      <name val="ＭＳ 明朝"/>
      <family val="1"/>
    </font>
    <font>
      <b/>
      <sz val="18"/>
      <color indexed="8"/>
      <name val="Tahoma"/>
      <family val="2"/>
    </font>
    <font>
      <sz val="10"/>
      <color indexed="12"/>
      <name val="ＭＳ Ｐ明朝"/>
      <family val="1"/>
    </font>
    <font>
      <b/>
      <sz val="16"/>
      <color indexed="8"/>
      <name val="Tahoma"/>
      <family val="2"/>
    </font>
    <font>
      <sz val="60"/>
      <name val="ＭＳ 明朝"/>
      <family val="1"/>
    </font>
    <font>
      <b/>
      <sz val="10"/>
      <color indexed="48"/>
      <name val="ＭＳ 明朝"/>
      <family val="1"/>
    </font>
    <font>
      <b/>
      <sz val="12"/>
      <color indexed="48"/>
      <name val="ＭＳ 明朝"/>
      <family val="1"/>
    </font>
    <font>
      <b/>
      <sz val="11"/>
      <color indexed="48"/>
      <name val="ＭＳ Ｐゴシック"/>
      <family val="3"/>
    </font>
    <font>
      <b/>
      <u val="single"/>
      <sz val="12"/>
      <color indexed="48"/>
      <name val="ＭＳ 明朝"/>
      <family val="1"/>
    </font>
    <font>
      <b/>
      <sz val="12"/>
      <color indexed="12"/>
      <name val="ＭＳ 明朝"/>
      <family val="1"/>
    </font>
    <font>
      <sz val="48"/>
      <name val="ＭＳ Ｐ明朝"/>
      <family val="1"/>
    </font>
    <font>
      <b/>
      <sz val="100"/>
      <name val="ＭＳ ゴシック"/>
      <family val="3"/>
    </font>
    <font>
      <sz val="9.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5"/>
      <color indexed="8"/>
      <name val="ＭＳ ゴシック"/>
      <family val="3"/>
    </font>
    <font>
      <sz val="10.5"/>
      <color indexed="8"/>
      <name val="ＭＳ Ｐゴシック"/>
      <family val="3"/>
    </font>
    <font>
      <b/>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0"/>
      <color theme="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44"/>
        <bgColor indexed="64"/>
      </patternFill>
    </fill>
    <fill>
      <patternFill patternType="solid">
        <fgColor rgb="FFC6EFCE"/>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14"/>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tted"/>
      <top style="thin"/>
      <bottom style="thin"/>
    </border>
    <border>
      <left>
        <color indexed="63"/>
      </left>
      <right style="dotted"/>
      <top style="thin"/>
      <bottom style="thin"/>
    </border>
    <border>
      <left>
        <color indexed="63"/>
      </left>
      <right style="thin"/>
      <top style="thin"/>
      <bottom style="thin"/>
    </border>
    <border>
      <left style="thin"/>
      <right style="dotted"/>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dotted"/>
      <bottom style="dotted"/>
    </border>
    <border>
      <left style="dotted"/>
      <right style="dotted"/>
      <top style="dotted"/>
      <bottom style="dotted"/>
    </border>
    <border>
      <left>
        <color indexed="63"/>
      </left>
      <right style="thin"/>
      <top style="dotted"/>
      <bottom style="dotted"/>
    </border>
    <border>
      <left style="dotted"/>
      <right style="thin"/>
      <top style="dotted"/>
      <bottom style="dotted"/>
    </border>
    <border>
      <left style="thin"/>
      <right>
        <color indexed="63"/>
      </right>
      <top style="dotted"/>
      <bottom>
        <color indexed="63"/>
      </bottom>
    </border>
    <border>
      <left style="dotted"/>
      <right style="dotted"/>
      <top style="dotted"/>
      <bottom>
        <color indexed="63"/>
      </bottom>
    </border>
    <border>
      <left>
        <color indexed="63"/>
      </left>
      <right style="thin"/>
      <top style="dotted"/>
      <bottom>
        <color indexed="63"/>
      </bottom>
    </border>
    <border>
      <left style="thin"/>
      <right>
        <color indexed="63"/>
      </right>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style="dotted"/>
      <right style="dotted"/>
      <top style="thin"/>
      <bottom style="dotted"/>
    </border>
    <border>
      <left>
        <color indexed="63"/>
      </left>
      <right style="thin"/>
      <top style="thin"/>
      <bottom style="dotted"/>
    </border>
    <border>
      <left style="dotted"/>
      <right style="thin"/>
      <top style="thin"/>
      <bottom style="dotted"/>
    </border>
    <border>
      <left style="thin"/>
      <right style="thin"/>
      <top style="dotted"/>
      <bottom style="thin"/>
    </border>
    <border>
      <left style="thin"/>
      <right>
        <color indexed="63"/>
      </right>
      <top style="dotted"/>
      <bottom style="thin"/>
    </border>
    <border>
      <left style="dotted"/>
      <right style="dotted"/>
      <top style="dotted"/>
      <bottom style="thin"/>
    </border>
    <border>
      <left>
        <color indexed="63"/>
      </left>
      <right style="thin"/>
      <top style="dotted"/>
      <bottom style="thin"/>
    </border>
    <border>
      <left style="dotted"/>
      <right style="thin"/>
      <top style="dotted"/>
      <bottom style="thin"/>
    </border>
    <border>
      <left style="thin"/>
      <right style="thin"/>
      <top>
        <color indexed="63"/>
      </top>
      <bottom style="thin"/>
    </border>
    <border>
      <left style="thin"/>
      <right style="thin"/>
      <top style="dotted"/>
      <bottom style="dotted"/>
    </border>
    <border>
      <left>
        <color indexed="63"/>
      </left>
      <right style="thin"/>
      <top style="thin"/>
      <bottom>
        <color indexed="63"/>
      </bottom>
    </border>
    <border>
      <left style="thin"/>
      <right style="thin"/>
      <top>
        <color indexed="63"/>
      </top>
      <bottom style="dotted"/>
    </border>
    <border>
      <left style="thin"/>
      <right>
        <color indexed="63"/>
      </right>
      <top>
        <color indexed="63"/>
      </top>
      <bottom style="dotted"/>
    </border>
    <border>
      <left style="dotted"/>
      <right style="dotted"/>
      <top>
        <color indexed="63"/>
      </top>
      <bottom style="dotted"/>
    </border>
    <border>
      <left style="dotted"/>
      <right style="thin"/>
      <top>
        <color indexed="63"/>
      </top>
      <bottom style="dotted"/>
    </border>
    <border>
      <left style="thin"/>
      <right style="thin"/>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color indexed="63"/>
      </left>
      <right style="thin"/>
      <top>
        <color indexed="63"/>
      </top>
      <bottom style="dashed"/>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thin"/>
      <right style="dotted"/>
      <top>
        <color indexed="63"/>
      </top>
      <bottom style="dotted"/>
    </border>
    <border>
      <left style="thin"/>
      <right style="dotted"/>
      <top style="thin"/>
      <bottom>
        <color indexed="63"/>
      </bottom>
    </border>
    <border>
      <left style="thin"/>
      <right style="dotted"/>
      <top style="dotted"/>
      <bottom>
        <color indexed="63"/>
      </bottom>
    </border>
    <border>
      <left style="dotted"/>
      <right style="thin"/>
      <top>
        <color indexed="63"/>
      </top>
      <bottom>
        <color indexed="63"/>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4" applyNumberFormat="0" applyAlignment="0" applyProtection="0"/>
    <xf numFmtId="0" fontId="73" fillId="30" borderId="5" applyNumberFormat="0" applyAlignment="0" applyProtection="0"/>
    <xf numFmtId="0" fontId="74" fillId="31" borderId="0" applyNumberFormat="0" applyBorder="0" applyAlignment="0" applyProtection="0"/>
    <xf numFmtId="38" fontId="1" fillId="0" borderId="0" applyFont="0" applyFill="0" applyBorder="0" applyAlignment="0" applyProtection="0"/>
    <xf numFmtId="40" fontId="1" fillId="0" borderId="0" applyFont="0" applyFill="0" applyBorder="0" applyAlignment="0" applyProtection="0"/>
    <xf numFmtId="3" fontId="29" fillId="32" borderId="6" applyNumberFormat="0" applyFont="0" applyFill="0" applyBorder="0" applyAlignment="0">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75" fillId="33" borderId="0" applyNumberFormat="0" applyBorder="0" applyAlignment="0" applyProtection="0"/>
    <xf numFmtId="0" fontId="6"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30"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82" fillId="0" borderId="10" applyNumberFormat="0" applyFill="0" applyAlignment="0" applyProtection="0"/>
  </cellStyleXfs>
  <cellXfs count="701">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xf>
    <xf numFmtId="184" fontId="0" fillId="0" borderId="11" xfId="0" applyNumberFormat="1" applyFon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0" fontId="0" fillId="0" borderId="0" xfId="0" applyAlignment="1">
      <alignment vertical="center"/>
    </xf>
    <xf numFmtId="189" fontId="0" fillId="0" borderId="0" xfId="0" applyNumberFormat="1" applyAlignment="1" applyProtection="1">
      <alignment vertical="center"/>
      <protection/>
    </xf>
    <xf numFmtId="0" fontId="0" fillId="0" borderId="0" xfId="0" applyAlignment="1" applyProtection="1">
      <alignment vertical="center"/>
      <protection/>
    </xf>
    <xf numFmtId="3"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190" fontId="0" fillId="0" borderId="0" xfId="0" applyNumberFormat="1" applyAlignment="1" applyProtection="1">
      <alignment vertical="center"/>
      <protection/>
    </xf>
    <xf numFmtId="3" fontId="0" fillId="0" borderId="0" xfId="0" applyNumberFormat="1" applyFill="1" applyAlignment="1" applyProtection="1">
      <alignment vertical="center"/>
      <protection/>
    </xf>
    <xf numFmtId="3" fontId="0" fillId="0" borderId="0" xfId="0" applyNumberFormat="1"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3" fontId="0" fillId="0" borderId="0" xfId="51" applyNumberFormat="1" applyFont="1" applyFill="1" applyBorder="1" applyAlignment="1" applyProtection="1">
      <alignment/>
      <protection/>
    </xf>
    <xf numFmtId="3" fontId="0" fillId="0" borderId="0" xfId="51" applyNumberFormat="1" applyFont="1" applyFill="1" applyBorder="1" applyAlignment="1" applyProtection="1">
      <alignment vertical="center"/>
      <protection/>
    </xf>
    <xf numFmtId="3" fontId="26" fillId="0" borderId="0" xfId="51" applyNumberFormat="1" applyFont="1" applyFill="1" applyBorder="1" applyAlignment="1" applyProtection="1">
      <alignment vertical="center"/>
      <protection/>
    </xf>
    <xf numFmtId="3" fontId="0" fillId="0" borderId="0" xfId="51" applyNumberFormat="1" applyFont="1" applyFill="1" applyBorder="1" applyAlignment="1">
      <alignment vertical="center"/>
      <protection/>
    </xf>
    <xf numFmtId="0" fontId="19" fillId="0" borderId="0" xfId="0" applyFont="1" applyAlignment="1">
      <alignment/>
    </xf>
    <xf numFmtId="0" fontId="0" fillId="0" borderId="0" xfId="0" applyAlignment="1" applyProtection="1">
      <alignment/>
      <protection/>
    </xf>
    <xf numFmtId="0" fontId="0" fillId="0" borderId="0" xfId="0" applyAlignment="1" applyProtection="1">
      <alignment horizontal="right" vertical="center"/>
      <protection/>
    </xf>
    <xf numFmtId="0" fontId="1" fillId="0" borderId="0" xfId="54" applyProtection="1">
      <alignment/>
      <protection/>
    </xf>
    <xf numFmtId="0" fontId="1" fillId="0" borderId="0" xfId="53" applyProtection="1">
      <alignment/>
      <protection/>
    </xf>
    <xf numFmtId="0" fontId="2" fillId="0" borderId="0" xfId="52" applyProtection="1">
      <alignment vertical="center"/>
      <protection/>
    </xf>
    <xf numFmtId="184" fontId="0" fillId="0" borderId="11" xfId="0" applyNumberFormat="1" applyBorder="1" applyAlignment="1" applyProtection="1">
      <alignment horizontal="right" vertical="center"/>
      <protection locked="0"/>
    </xf>
    <xf numFmtId="0" fontId="37" fillId="0" borderId="0" xfId="0" applyFont="1" applyAlignment="1">
      <alignment/>
    </xf>
    <xf numFmtId="0" fontId="38" fillId="0" borderId="0" xfId="0" applyFont="1" applyAlignment="1" applyProtection="1">
      <alignment/>
      <protection/>
    </xf>
    <xf numFmtId="0" fontId="38" fillId="0" borderId="0" xfId="0" applyFont="1" applyAlignment="1">
      <alignment vertical="center"/>
    </xf>
    <xf numFmtId="0" fontId="38" fillId="0" borderId="0" xfId="0" applyFont="1" applyAlignment="1">
      <alignment/>
    </xf>
    <xf numFmtId="3" fontId="38" fillId="0" borderId="0" xfId="0" applyNumberFormat="1" applyFont="1" applyAlignment="1" applyProtection="1">
      <alignment vertical="center"/>
      <protection/>
    </xf>
    <xf numFmtId="0" fontId="38" fillId="0" borderId="0" xfId="0" applyFont="1" applyAlignment="1" applyProtection="1">
      <alignment vertical="center"/>
      <protection/>
    </xf>
    <xf numFmtId="3" fontId="38" fillId="0" borderId="0" xfId="51" applyNumberFormat="1" applyFont="1" applyFill="1" applyBorder="1" applyAlignment="1" applyProtection="1">
      <alignment vertical="center"/>
      <protection/>
    </xf>
    <xf numFmtId="3" fontId="38" fillId="0" borderId="0" xfId="51" applyNumberFormat="1" applyFont="1" applyFill="1" applyBorder="1" applyAlignment="1">
      <alignment vertical="center"/>
      <protection/>
    </xf>
    <xf numFmtId="0" fontId="0" fillId="0" borderId="0" xfId="0" applyBorder="1" applyAlignment="1">
      <alignment vertical="center"/>
    </xf>
    <xf numFmtId="188" fontId="14" fillId="0" borderId="11" xfId="0" applyNumberFormat="1" applyFont="1" applyBorder="1" applyAlignment="1" applyProtection="1">
      <alignment horizontal="center" vertical="center"/>
      <protection hidden="1"/>
    </xf>
    <xf numFmtId="3" fontId="23" fillId="0" borderId="11" xfId="0" applyNumberFormat="1" applyFont="1" applyBorder="1" applyAlignment="1" applyProtection="1">
      <alignment horizontal="center" vertical="center"/>
      <protection hidden="1"/>
    </xf>
    <xf numFmtId="1" fontId="0" fillId="0" borderId="12" xfId="0" applyNumberFormat="1" applyFont="1" applyBorder="1" applyAlignment="1" applyProtection="1">
      <alignment horizontal="center" vertical="center"/>
      <protection hidden="1"/>
    </xf>
    <xf numFmtId="1" fontId="31" fillId="0" borderId="13" xfId="0" applyNumberFormat="1" applyFont="1" applyBorder="1" applyAlignment="1" applyProtection="1">
      <alignment horizontal="center" vertical="center"/>
      <protection hidden="1"/>
    </xf>
    <xf numFmtId="190" fontId="14" fillId="0" borderId="14" xfId="0" applyNumberFormat="1" applyFont="1" applyFill="1" applyBorder="1" applyAlignment="1" applyProtection="1">
      <alignment horizontal="center" vertical="center"/>
      <protection hidden="1"/>
    </xf>
    <xf numFmtId="1" fontId="31" fillId="0" borderId="14" xfId="0" applyNumberFormat="1" applyFont="1" applyBorder="1" applyAlignment="1" applyProtection="1">
      <alignment horizontal="center" vertical="center"/>
      <protection hidden="1"/>
    </xf>
    <xf numFmtId="186" fontId="0" fillId="0" borderId="15" xfId="0" applyNumberFormat="1" applyFont="1" applyBorder="1" applyAlignment="1" applyProtection="1">
      <alignment horizontal="right" vertical="center"/>
      <protection hidden="1"/>
    </xf>
    <xf numFmtId="186" fontId="0" fillId="0" borderId="16" xfId="0" applyNumberFormat="1" applyFont="1" applyBorder="1" applyAlignment="1" applyProtection="1">
      <alignment horizontal="right" vertical="center"/>
      <protection hidden="1"/>
    </xf>
    <xf numFmtId="190" fontId="14" fillId="0" borderId="14" xfId="0" applyNumberFormat="1" applyFont="1" applyFill="1" applyBorder="1" applyAlignment="1" applyProtection="1">
      <alignment horizontal="right" vertical="center"/>
      <protection hidden="1"/>
    </xf>
    <xf numFmtId="190" fontId="0" fillId="0" borderId="17" xfId="0" applyNumberFormat="1" applyFont="1" applyBorder="1" applyAlignment="1" applyProtection="1">
      <alignment horizontal="right" vertical="center"/>
      <protection hidden="1"/>
    </xf>
    <xf numFmtId="186" fontId="14" fillId="0" borderId="14" xfId="0" applyNumberFormat="1" applyFont="1" applyFill="1" applyBorder="1" applyAlignment="1" applyProtection="1">
      <alignment horizontal="right" vertical="center"/>
      <protection hidden="1"/>
    </xf>
    <xf numFmtId="186" fontId="0" fillId="0" borderId="17" xfId="0" applyNumberFormat="1" applyFont="1" applyBorder="1" applyAlignment="1" applyProtection="1">
      <alignment horizontal="right" vertical="center"/>
      <protection hidden="1"/>
    </xf>
    <xf numFmtId="185" fontId="0" fillId="0" borderId="18" xfId="0" applyNumberFormat="1" applyFont="1" applyBorder="1" applyAlignment="1" applyProtection="1">
      <alignment horizontal="right" vertical="center"/>
      <protection hidden="1"/>
    </xf>
    <xf numFmtId="185" fontId="0" fillId="0" borderId="19" xfId="0" applyNumberFormat="1" applyFont="1" applyBorder="1" applyAlignment="1" applyProtection="1">
      <alignment horizontal="right" vertical="center"/>
      <protection hidden="1"/>
    </xf>
    <xf numFmtId="190" fontId="0" fillId="0" borderId="20" xfId="0" applyNumberFormat="1" applyFont="1" applyBorder="1" applyAlignment="1" applyProtection="1">
      <alignment horizontal="right" vertical="center"/>
      <protection hidden="1"/>
    </xf>
    <xf numFmtId="185" fontId="0" fillId="0" borderId="21" xfId="0" applyNumberFormat="1" applyFont="1" applyBorder="1" applyAlignment="1" applyProtection="1">
      <alignment horizontal="right" vertical="center"/>
      <protection hidden="1"/>
    </xf>
    <xf numFmtId="185" fontId="0" fillId="0" borderId="22" xfId="0" applyNumberFormat="1" applyFont="1" applyBorder="1" applyAlignment="1" applyProtection="1">
      <alignment horizontal="right" vertical="center"/>
      <protection hidden="1"/>
    </xf>
    <xf numFmtId="185" fontId="0" fillId="0" borderId="23" xfId="0" applyNumberFormat="1" applyFont="1" applyBorder="1" applyAlignment="1" applyProtection="1">
      <alignment horizontal="right" vertical="center"/>
      <protection hidden="1"/>
    </xf>
    <xf numFmtId="190" fontId="0" fillId="0" borderId="24" xfId="0" applyNumberFormat="1" applyFont="1" applyBorder="1" applyAlignment="1" applyProtection="1">
      <alignment horizontal="right" vertical="center"/>
      <protection hidden="1"/>
    </xf>
    <xf numFmtId="190" fontId="0" fillId="0" borderId="14" xfId="0" applyNumberFormat="1" applyFont="1" applyBorder="1" applyAlignment="1" applyProtection="1">
      <alignment horizontal="right" vertical="center"/>
      <protection hidden="1"/>
    </xf>
    <xf numFmtId="193" fontId="0" fillId="0" borderId="25" xfId="0" applyNumberFormat="1" applyFont="1" applyBorder="1" applyAlignment="1" applyProtection="1">
      <alignment horizontal="right" vertical="center"/>
      <protection hidden="1"/>
    </xf>
    <xf numFmtId="193" fontId="0" fillId="0" borderId="26" xfId="0" applyNumberFormat="1" applyFont="1" applyBorder="1" applyAlignment="1" applyProtection="1">
      <alignment horizontal="right" vertical="center"/>
      <protection hidden="1"/>
    </xf>
    <xf numFmtId="190" fontId="0" fillId="0" borderId="27" xfId="0" applyNumberFormat="1" applyFont="1" applyBorder="1" applyAlignment="1" applyProtection="1">
      <alignment horizontal="right" vertical="center"/>
      <protection hidden="1"/>
    </xf>
    <xf numFmtId="190" fontId="14" fillId="0" borderId="21" xfId="0" applyNumberFormat="1" applyFont="1" applyFill="1" applyBorder="1" applyAlignment="1" applyProtection="1">
      <alignment horizontal="right" vertical="center"/>
      <protection hidden="1"/>
    </xf>
    <xf numFmtId="190" fontId="0" fillId="0" borderId="28" xfId="0" applyNumberFormat="1" applyFont="1" applyBorder="1" applyAlignment="1" applyProtection="1">
      <alignment horizontal="right" vertical="center"/>
      <protection hidden="1"/>
    </xf>
    <xf numFmtId="185" fontId="0" fillId="0" borderId="29" xfId="0" applyNumberFormat="1" applyFont="1" applyBorder="1" applyAlignment="1" applyProtection="1">
      <alignment horizontal="right" vertical="center"/>
      <protection hidden="1"/>
    </xf>
    <xf numFmtId="185" fontId="0" fillId="0" borderId="30" xfId="0" applyNumberFormat="1" applyFont="1" applyBorder="1" applyAlignment="1" applyProtection="1">
      <alignment horizontal="right" vertical="center"/>
      <protection hidden="1"/>
    </xf>
    <xf numFmtId="185" fontId="0" fillId="0" borderId="31" xfId="0" applyNumberFormat="1" applyFont="1" applyBorder="1" applyAlignment="1" applyProtection="1">
      <alignment horizontal="right" vertical="center"/>
      <protection hidden="1"/>
    </xf>
    <xf numFmtId="190" fontId="0" fillId="0" borderId="32" xfId="0" applyNumberFormat="1" applyFont="1" applyBorder="1" applyAlignment="1" applyProtection="1">
      <alignment horizontal="right" vertical="center"/>
      <protection hidden="1"/>
    </xf>
    <xf numFmtId="185" fontId="0" fillId="0" borderId="33" xfId="0" applyNumberFormat="1" applyFont="1" applyBorder="1" applyAlignment="1" applyProtection="1">
      <alignment horizontal="right" vertical="center"/>
      <protection hidden="1"/>
    </xf>
    <xf numFmtId="185" fontId="0" fillId="0" borderId="34" xfId="0" applyNumberFormat="1" applyFont="1" applyBorder="1" applyAlignment="1" applyProtection="1">
      <alignment horizontal="right" vertical="center"/>
      <protection hidden="1"/>
    </xf>
    <xf numFmtId="185" fontId="0" fillId="0" borderId="35" xfId="0" applyNumberFormat="1" applyFont="1" applyBorder="1" applyAlignment="1" applyProtection="1">
      <alignment horizontal="right" vertical="center"/>
      <protection hidden="1"/>
    </xf>
    <xf numFmtId="185" fontId="0" fillId="0" borderId="36" xfId="0" applyNumberFormat="1" applyFont="1" applyBorder="1" applyAlignment="1" applyProtection="1">
      <alignment horizontal="right" vertical="center"/>
      <protection hidden="1"/>
    </xf>
    <xf numFmtId="190" fontId="0" fillId="0" borderId="37" xfId="0" applyNumberFormat="1" applyFont="1" applyBorder="1" applyAlignment="1" applyProtection="1">
      <alignment horizontal="right" vertical="center"/>
      <protection hidden="1"/>
    </xf>
    <xf numFmtId="185" fontId="0" fillId="0" borderId="38" xfId="0" applyNumberFormat="1" applyFont="1" applyBorder="1" applyAlignment="1" applyProtection="1">
      <alignment horizontal="right" vertical="center"/>
      <protection hidden="1"/>
    </xf>
    <xf numFmtId="185" fontId="0" fillId="0" borderId="39" xfId="0" applyNumberFormat="1" applyFont="1" applyBorder="1" applyAlignment="1" applyProtection="1">
      <alignment horizontal="right" vertical="center"/>
      <protection hidden="1"/>
    </xf>
    <xf numFmtId="185" fontId="0" fillId="0" borderId="25" xfId="0" applyNumberFormat="1" applyFont="1" applyBorder="1" applyAlignment="1" applyProtection="1">
      <alignment horizontal="right" vertical="center"/>
      <protection hidden="1"/>
    </xf>
    <xf numFmtId="185" fontId="0" fillId="0" borderId="26" xfId="0" applyNumberFormat="1" applyFont="1" applyBorder="1" applyAlignment="1" applyProtection="1">
      <alignment horizontal="right" vertical="center"/>
      <protection hidden="1"/>
    </xf>
    <xf numFmtId="185" fontId="0" fillId="0" borderId="27" xfId="0" applyNumberFormat="1" applyFont="1" applyBorder="1" applyAlignment="1" applyProtection="1">
      <alignment horizontal="right" vertical="center"/>
      <protection hidden="1"/>
    </xf>
    <xf numFmtId="185" fontId="0" fillId="0" borderId="40" xfId="0" applyNumberFormat="1" applyFont="1" applyBorder="1" applyAlignment="1" applyProtection="1">
      <alignment horizontal="right" vertical="center"/>
      <protection hidden="1"/>
    </xf>
    <xf numFmtId="193" fontId="0" fillId="0" borderId="34" xfId="0" applyNumberFormat="1" applyFont="1" applyBorder="1" applyAlignment="1" applyProtection="1">
      <alignment horizontal="right" vertical="center"/>
      <protection hidden="1"/>
    </xf>
    <xf numFmtId="193" fontId="0" fillId="0" borderId="35" xfId="0" applyNumberFormat="1" applyFont="1" applyBorder="1" applyAlignment="1" applyProtection="1">
      <alignment horizontal="right" vertical="center"/>
      <protection hidden="1"/>
    </xf>
    <xf numFmtId="193" fontId="0" fillId="0" borderId="36" xfId="0" applyNumberFormat="1" applyFont="1" applyBorder="1" applyAlignment="1" applyProtection="1">
      <alignment horizontal="right" vertical="center"/>
      <protection hidden="1"/>
    </xf>
    <xf numFmtId="193" fontId="0" fillId="0" borderId="38" xfId="0" applyNumberFormat="1" applyFont="1" applyBorder="1" applyAlignment="1" applyProtection="1">
      <alignment horizontal="right" vertical="center"/>
      <protection hidden="1"/>
    </xf>
    <xf numFmtId="3" fontId="23" fillId="32" borderId="41" xfId="0" applyNumberFormat="1" applyFont="1" applyFill="1" applyBorder="1" applyAlignment="1" applyProtection="1">
      <alignment horizontal="left" vertical="center"/>
      <protection hidden="1"/>
    </xf>
    <xf numFmtId="3" fontId="23" fillId="32" borderId="17" xfId="0" applyNumberFormat="1" applyFont="1" applyFill="1" applyBorder="1" applyAlignment="1" applyProtection="1">
      <alignment horizontal="left" vertical="center"/>
      <protection hidden="1"/>
    </xf>
    <xf numFmtId="185" fontId="0" fillId="0" borderId="29" xfId="0" applyNumberFormat="1" applyFont="1" applyBorder="1" applyAlignment="1" applyProtection="1">
      <alignment horizontal="center" vertical="center"/>
      <protection hidden="1"/>
    </xf>
    <xf numFmtId="185" fontId="0" fillId="0" borderId="42" xfId="0" applyNumberFormat="1" applyFont="1" applyBorder="1" applyAlignment="1" applyProtection="1">
      <alignment horizontal="center" vertical="center"/>
      <protection hidden="1"/>
    </xf>
    <xf numFmtId="185" fontId="0" fillId="0" borderId="43" xfId="0" applyNumberFormat="1" applyFont="1" applyBorder="1" applyAlignment="1" applyProtection="1">
      <alignment horizontal="right" vertical="center"/>
      <protection hidden="1"/>
    </xf>
    <xf numFmtId="185" fontId="0" fillId="0" borderId="44" xfId="0" applyNumberFormat="1" applyFont="1" applyBorder="1" applyAlignment="1" applyProtection="1">
      <alignment horizontal="right" vertical="center"/>
      <protection hidden="1"/>
    </xf>
    <xf numFmtId="185" fontId="0" fillId="0" borderId="45" xfId="0" applyNumberFormat="1" applyFont="1" applyBorder="1" applyAlignment="1" applyProtection="1">
      <alignment horizontal="right" vertical="center"/>
      <protection hidden="1"/>
    </xf>
    <xf numFmtId="185" fontId="0" fillId="0" borderId="39" xfId="0" applyNumberFormat="1" applyFont="1" applyBorder="1" applyAlignment="1" applyProtection="1">
      <alignment horizontal="center" vertical="center"/>
      <protection hidden="1"/>
    </xf>
    <xf numFmtId="185" fontId="0" fillId="0" borderId="46" xfId="0" applyNumberFormat="1" applyFont="1" applyBorder="1" applyAlignment="1" applyProtection="1">
      <alignment horizontal="center" vertical="center"/>
      <protection hidden="1"/>
    </xf>
    <xf numFmtId="190" fontId="0" fillId="0" borderId="47" xfId="0" applyNumberFormat="1" applyFont="1" applyBorder="1" applyAlignment="1" applyProtection="1">
      <alignment horizontal="right" vertical="center"/>
      <protection hidden="1"/>
    </xf>
    <xf numFmtId="195" fontId="0" fillId="0" borderId="25" xfId="0" applyNumberFormat="1" applyFont="1" applyBorder="1" applyAlignment="1" applyProtection="1">
      <alignment horizontal="right" vertical="center"/>
      <protection hidden="1"/>
    </xf>
    <xf numFmtId="195" fontId="0" fillId="0" borderId="26" xfId="0" applyNumberFormat="1" applyFont="1" applyBorder="1" applyAlignment="1" applyProtection="1">
      <alignment horizontal="right" vertical="center"/>
      <protection hidden="1"/>
    </xf>
    <xf numFmtId="3" fontId="0" fillId="32" borderId="14" xfId="0" applyNumberFormat="1" applyFont="1" applyFill="1" applyBorder="1" applyAlignment="1" applyProtection="1">
      <alignment horizontal="distributed" vertical="center"/>
      <protection hidden="1"/>
    </xf>
    <xf numFmtId="190" fontId="14" fillId="0" borderId="33" xfId="0" applyNumberFormat="1" applyFont="1" applyFill="1" applyBorder="1" applyAlignment="1" applyProtection="1">
      <alignment horizontal="right" vertical="center"/>
      <protection hidden="1"/>
    </xf>
    <xf numFmtId="190" fontId="14" fillId="0" borderId="45" xfId="0" applyNumberFormat="1" applyFont="1" applyFill="1" applyBorder="1" applyAlignment="1" applyProtection="1">
      <alignment horizontal="right" vertical="center"/>
      <protection hidden="1"/>
    </xf>
    <xf numFmtId="185" fontId="0" fillId="0" borderId="34" xfId="0" applyNumberFormat="1" applyFont="1" applyBorder="1" applyAlignment="1" applyProtection="1">
      <alignment horizontal="center" vertical="center"/>
      <protection hidden="1"/>
    </xf>
    <xf numFmtId="190" fontId="14" fillId="0" borderId="17" xfId="0" applyNumberFormat="1" applyFont="1" applyFill="1" applyBorder="1" applyAlignment="1" applyProtection="1">
      <alignment horizontal="right" vertical="center"/>
      <protection hidden="1"/>
    </xf>
    <xf numFmtId="185" fontId="0" fillId="0" borderId="39" xfId="0" applyNumberFormat="1" applyFont="1" applyBorder="1" applyAlignment="1" applyProtection="1">
      <alignment vertical="center"/>
      <protection hidden="1"/>
    </xf>
    <xf numFmtId="204" fontId="0" fillId="0" borderId="6" xfId="0" applyNumberFormat="1" applyFont="1" applyBorder="1" applyAlignment="1" applyProtection="1">
      <alignment horizontal="center" vertical="center"/>
      <protection hidden="1"/>
    </xf>
    <xf numFmtId="204" fontId="0" fillId="0" borderId="48" xfId="0" applyNumberFormat="1" applyFont="1" applyBorder="1" applyAlignment="1" applyProtection="1">
      <alignment horizontal="center" vertical="center"/>
      <protection hidden="1"/>
    </xf>
    <xf numFmtId="237" fontId="0" fillId="0" borderId="14" xfId="0" applyNumberFormat="1" applyFont="1" applyBorder="1" applyAlignment="1" applyProtection="1">
      <alignment horizontal="center" vertical="center"/>
      <protection hidden="1"/>
    </xf>
    <xf numFmtId="237" fontId="0" fillId="0" borderId="49"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horizontal="left" vertical="center"/>
      <protection hidden="1"/>
    </xf>
    <xf numFmtId="9" fontId="0" fillId="0" borderId="0" xfId="0" applyNumberFormat="1" applyFont="1" applyBorder="1" applyAlignment="1" applyProtection="1">
      <alignment horizontal="center" vertical="center"/>
      <protection hidden="1"/>
    </xf>
    <xf numFmtId="196" fontId="0" fillId="0" borderId="0" xfId="0" applyNumberFormat="1" applyFont="1" applyBorder="1" applyAlignment="1" applyProtection="1">
      <alignment horizontal="center" vertical="center"/>
      <protection hidden="1"/>
    </xf>
    <xf numFmtId="3" fontId="0" fillId="0" borderId="0" xfId="0" applyNumberFormat="1" applyAlignment="1" applyProtection="1">
      <alignment vertical="center"/>
      <protection hidden="1"/>
    </xf>
    <xf numFmtId="3" fontId="0" fillId="0" borderId="0" xfId="0" applyNumberFormat="1" applyAlignment="1" applyProtection="1">
      <alignment horizontal="center" vertical="center"/>
      <protection hidden="1"/>
    </xf>
    <xf numFmtId="190" fontId="0" fillId="0" borderId="0" xfId="0" applyNumberFormat="1" applyAlignment="1" applyProtection="1">
      <alignment vertical="center"/>
      <protection hidden="1"/>
    </xf>
    <xf numFmtId="3" fontId="0" fillId="0" borderId="0" xfId="0" applyNumberFormat="1" applyAlignment="1" applyProtection="1">
      <alignment horizontal="right" vertical="center"/>
      <protection hidden="1"/>
    </xf>
    <xf numFmtId="1" fontId="31" fillId="0" borderId="11" xfId="0" applyNumberFormat="1" applyFont="1" applyBorder="1" applyAlignment="1" applyProtection="1">
      <alignment horizontal="center" vertical="center"/>
      <protection hidden="1"/>
    </xf>
    <xf numFmtId="186" fontId="0" fillId="0" borderId="11" xfId="0" applyNumberFormat="1" applyFont="1" applyBorder="1" applyAlignment="1" applyProtection="1">
      <alignment vertical="center"/>
      <protection hidden="1"/>
    </xf>
    <xf numFmtId="3" fontId="22" fillId="34" borderId="11" xfId="0" applyNumberFormat="1" applyFont="1" applyFill="1" applyBorder="1" applyAlignment="1" applyProtection="1">
      <alignment horizontal="center" vertical="center"/>
      <protection hidden="1"/>
    </xf>
    <xf numFmtId="3" fontId="22" fillId="35" borderId="11" xfId="0" applyNumberFormat="1" applyFont="1" applyFill="1" applyBorder="1" applyAlignment="1" applyProtection="1">
      <alignment horizontal="center" vertical="center"/>
      <protection hidden="1"/>
    </xf>
    <xf numFmtId="3" fontId="22" fillId="36" borderId="11" xfId="0" applyNumberFormat="1" applyFont="1" applyFill="1" applyBorder="1" applyAlignment="1" applyProtection="1">
      <alignment horizontal="center" vertical="center"/>
      <protection hidden="1"/>
    </xf>
    <xf numFmtId="3" fontId="22" fillId="37" borderId="11" xfId="0" applyNumberFormat="1" applyFont="1" applyFill="1" applyBorder="1" applyAlignment="1" applyProtection="1">
      <alignment horizontal="center" vertical="center"/>
      <protection hidden="1"/>
    </xf>
    <xf numFmtId="186" fontId="0" fillId="0" borderId="11" xfId="0" applyNumberFormat="1" applyFont="1" applyBorder="1" applyAlignment="1" applyProtection="1">
      <alignment horizontal="center" vertical="center"/>
      <protection hidden="1"/>
    </xf>
    <xf numFmtId="185" fontId="0" fillId="0" borderId="40" xfId="0" applyNumberFormat="1" applyFont="1" applyBorder="1" applyAlignment="1" applyProtection="1">
      <alignment vertical="center"/>
      <protection hidden="1"/>
    </xf>
    <xf numFmtId="186" fontId="0" fillId="0" borderId="42" xfId="0" applyNumberFormat="1" applyFont="1" applyBorder="1" applyAlignment="1" applyProtection="1">
      <alignment vertical="center"/>
      <protection hidden="1"/>
    </xf>
    <xf numFmtId="185" fontId="0" fillId="0" borderId="42" xfId="0" applyNumberFormat="1" applyFont="1" applyBorder="1" applyAlignment="1" applyProtection="1">
      <alignment vertical="center"/>
      <protection hidden="1"/>
    </xf>
    <xf numFmtId="185" fontId="0" fillId="0" borderId="34" xfId="0" applyNumberFormat="1" applyFont="1" applyBorder="1" applyAlignment="1" applyProtection="1">
      <alignment vertical="center"/>
      <protection hidden="1"/>
    </xf>
    <xf numFmtId="193" fontId="0" fillId="0" borderId="39" xfId="0" applyNumberFormat="1" applyFont="1" applyBorder="1" applyAlignment="1" applyProtection="1">
      <alignment vertical="center"/>
      <protection hidden="1"/>
    </xf>
    <xf numFmtId="185" fontId="0" fillId="0" borderId="29" xfId="0" applyNumberFormat="1" applyFont="1" applyBorder="1" applyAlignment="1" applyProtection="1">
      <alignment vertical="center"/>
      <protection hidden="1"/>
    </xf>
    <xf numFmtId="185" fontId="0" fillId="0" borderId="42" xfId="0" applyNumberFormat="1" applyFont="1" applyBorder="1" applyAlignment="1" applyProtection="1">
      <alignment horizontal="right" vertical="center"/>
      <protection hidden="1"/>
    </xf>
    <xf numFmtId="185" fontId="0" fillId="0" borderId="46" xfId="0" applyNumberFormat="1" applyFont="1" applyBorder="1" applyAlignment="1" applyProtection="1">
      <alignment vertical="center"/>
      <protection hidden="1"/>
    </xf>
    <xf numFmtId="195" fontId="0" fillId="0" borderId="39" xfId="0" applyNumberFormat="1" applyFont="1" applyBorder="1" applyAlignment="1" applyProtection="1">
      <alignment vertical="center"/>
      <protection hidden="1"/>
    </xf>
    <xf numFmtId="204" fontId="0" fillId="0" borderId="11" xfId="0" applyNumberFormat="1" applyFont="1" applyBorder="1" applyAlignment="1" applyProtection="1">
      <alignment horizontal="center" vertical="center"/>
      <protection hidden="1"/>
    </xf>
    <xf numFmtId="3" fontId="29" fillId="0" borderId="50" xfId="51" applyNumberFormat="1" applyFont="1" applyFill="1" applyBorder="1" applyAlignment="1" applyProtection="1">
      <alignment horizontal="center" vertical="center"/>
      <protection hidden="1"/>
    </xf>
    <xf numFmtId="216" fontId="0" fillId="0" borderId="39" xfId="51" applyNumberFormat="1" applyFont="1" applyFill="1" applyBorder="1" applyAlignment="1" applyProtection="1">
      <alignment horizontal="center" vertical="center"/>
      <protection hidden="1"/>
    </xf>
    <xf numFmtId="3" fontId="0" fillId="0" borderId="0" xfId="51" applyNumberFormat="1" applyFont="1" applyFill="1" applyBorder="1" applyAlignment="1" applyProtection="1">
      <alignment vertical="center"/>
      <protection hidden="1"/>
    </xf>
    <xf numFmtId="3" fontId="22" fillId="34" borderId="11" xfId="51" applyNumberFormat="1" applyFont="1" applyFill="1" applyBorder="1" applyAlignment="1" applyProtection="1">
      <alignment horizontal="center" vertical="center"/>
      <protection hidden="1"/>
    </xf>
    <xf numFmtId="3" fontId="22" fillId="35" borderId="11" xfId="51" applyNumberFormat="1" applyFont="1" applyFill="1" applyBorder="1" applyAlignment="1" applyProtection="1">
      <alignment horizontal="center" vertical="center"/>
      <protection hidden="1"/>
    </xf>
    <xf numFmtId="3" fontId="22" fillId="36" borderId="11" xfId="51" applyNumberFormat="1" applyFont="1" applyFill="1" applyBorder="1" applyAlignment="1" applyProtection="1">
      <alignment horizontal="center" vertical="center"/>
      <protection hidden="1"/>
    </xf>
    <xf numFmtId="3" fontId="22" fillId="37" borderId="11" xfId="51" applyNumberFormat="1" applyFont="1" applyFill="1" applyBorder="1" applyAlignment="1" applyProtection="1">
      <alignment horizontal="center" vertical="center"/>
      <protection hidden="1"/>
    </xf>
    <xf numFmtId="223" fontId="0" fillId="0" borderId="39" xfId="51" applyNumberFormat="1" applyFont="1" applyFill="1" applyBorder="1" applyAlignment="1" applyProtection="1">
      <alignment horizontal="center" vertical="center"/>
      <protection hidden="1"/>
    </xf>
    <xf numFmtId="1" fontId="31" fillId="0" borderId="11" xfId="51" applyNumberFormat="1" applyFont="1" applyFill="1" applyBorder="1" applyAlignment="1" applyProtection="1">
      <alignment horizontal="center" vertical="center"/>
      <protection hidden="1"/>
    </xf>
    <xf numFmtId="190" fontId="31" fillId="0" borderId="11" xfId="51" applyNumberFormat="1" applyFont="1" applyFill="1" applyBorder="1" applyAlignment="1" applyProtection="1">
      <alignment horizontal="center" vertical="center"/>
      <protection hidden="1"/>
    </xf>
    <xf numFmtId="191" fontId="0" fillId="0" borderId="11" xfId="51" applyNumberFormat="1" applyFont="1" applyFill="1" applyBorder="1" applyAlignment="1" applyProtection="1">
      <alignment/>
      <protection hidden="1"/>
    </xf>
    <xf numFmtId="190" fontId="0" fillId="0" borderId="17" xfId="51" applyNumberFormat="1" applyFont="1" applyFill="1" applyBorder="1" applyAlignment="1" applyProtection="1">
      <alignment horizontal="right"/>
      <protection hidden="1"/>
    </xf>
    <xf numFmtId="186" fontId="0" fillId="0" borderId="11" xfId="51" applyNumberFormat="1" applyFont="1" applyFill="1" applyBorder="1" applyAlignment="1" applyProtection="1">
      <alignment/>
      <protection hidden="1"/>
    </xf>
    <xf numFmtId="190" fontId="0" fillId="0" borderId="14" xfId="51" applyNumberFormat="1" applyFont="1" applyFill="1" applyBorder="1" applyAlignment="1" applyProtection="1" quotePrefix="1">
      <alignment horizontal="right" vertical="center"/>
      <protection hidden="1"/>
    </xf>
    <xf numFmtId="185" fontId="0" fillId="0" borderId="40" xfId="51" applyNumberFormat="1" applyFont="1" applyFill="1" applyBorder="1" applyAlignment="1" applyProtection="1">
      <alignment/>
      <protection hidden="1"/>
    </xf>
    <xf numFmtId="190" fontId="0" fillId="0" borderId="40" xfId="51" applyNumberFormat="1" applyFont="1" applyFill="1" applyBorder="1" applyAlignment="1" applyProtection="1">
      <alignment horizontal="right" vertical="center"/>
      <protection hidden="1"/>
    </xf>
    <xf numFmtId="186" fontId="0" fillId="0" borderId="42" xfId="51" applyNumberFormat="1" applyFont="1" applyFill="1" applyBorder="1" applyAlignment="1" applyProtection="1">
      <alignment/>
      <protection hidden="1"/>
    </xf>
    <xf numFmtId="190" fontId="0" fillId="0" borderId="42" xfId="51" applyNumberFormat="1" applyFont="1" applyFill="1" applyBorder="1" applyAlignment="1" applyProtection="1">
      <alignment horizontal="right" vertical="center"/>
      <protection hidden="1"/>
    </xf>
    <xf numFmtId="185" fontId="0" fillId="0" borderId="42" xfId="51" applyNumberFormat="1" applyFont="1" applyFill="1" applyBorder="1" applyAlignment="1" applyProtection="1">
      <alignment/>
      <protection hidden="1"/>
    </xf>
    <xf numFmtId="185" fontId="0" fillId="0" borderId="34" xfId="51" applyNumberFormat="1" applyFont="1" applyFill="1" applyBorder="1" applyAlignment="1" applyProtection="1">
      <alignment/>
      <protection hidden="1"/>
    </xf>
    <xf numFmtId="190" fontId="0" fillId="0" borderId="34" xfId="51" applyNumberFormat="1" applyFont="1" applyFill="1" applyBorder="1" applyAlignment="1" applyProtection="1">
      <alignment horizontal="right" vertical="center"/>
      <protection hidden="1"/>
    </xf>
    <xf numFmtId="193" fontId="0" fillId="0" borderId="39" xfId="51" applyNumberFormat="1" applyFont="1" applyFill="1" applyBorder="1" applyAlignment="1" applyProtection="1">
      <alignment/>
      <protection hidden="1"/>
    </xf>
    <xf numFmtId="190" fontId="0" fillId="0" borderId="39" xfId="51" applyNumberFormat="1" applyFont="1" applyFill="1" applyBorder="1" applyAlignment="1" applyProtection="1">
      <alignment horizontal="right" vertical="center"/>
      <protection hidden="1"/>
    </xf>
    <xf numFmtId="185" fontId="0" fillId="0" borderId="29" xfId="51" applyNumberFormat="1" applyFont="1" applyFill="1" applyBorder="1" applyAlignment="1" applyProtection="1">
      <alignment/>
      <protection hidden="1"/>
    </xf>
    <xf numFmtId="190" fontId="0" fillId="0" borderId="29" xfId="51" applyNumberFormat="1" applyFont="1" applyFill="1" applyBorder="1" applyAlignment="1" applyProtection="1">
      <alignment horizontal="right" vertical="center"/>
      <protection hidden="1"/>
    </xf>
    <xf numFmtId="185" fontId="0" fillId="0" borderId="39" xfId="51" applyNumberFormat="1" applyFont="1" applyFill="1" applyBorder="1" applyAlignment="1" applyProtection="1">
      <alignment/>
      <protection hidden="1"/>
    </xf>
    <xf numFmtId="185" fontId="0" fillId="0" borderId="42" xfId="51" applyNumberFormat="1" applyFont="1" applyFill="1" applyBorder="1" applyAlignment="1" applyProtection="1">
      <alignment horizontal="right" vertical="center"/>
      <protection hidden="1"/>
    </xf>
    <xf numFmtId="193" fontId="0" fillId="0" borderId="34" xfId="51" applyNumberFormat="1" applyFont="1" applyFill="1" applyBorder="1" applyAlignment="1" applyProtection="1">
      <alignment horizontal="right" vertical="center"/>
      <protection hidden="1"/>
    </xf>
    <xf numFmtId="185" fontId="0" fillId="0" borderId="29" xfId="51" applyNumberFormat="1" applyFont="1" applyFill="1" applyBorder="1" applyAlignment="1" applyProtection="1">
      <alignment horizontal="right" vertical="center"/>
      <protection hidden="1"/>
    </xf>
    <xf numFmtId="185" fontId="0" fillId="0" borderId="34" xfId="51" applyNumberFormat="1" applyFont="1" applyFill="1" applyBorder="1" applyAlignment="1" applyProtection="1">
      <alignment horizontal="right" vertical="center"/>
      <protection hidden="1"/>
    </xf>
    <xf numFmtId="185" fontId="0" fillId="0" borderId="39" xfId="51" applyNumberFormat="1" applyFont="1" applyFill="1" applyBorder="1" applyAlignment="1" applyProtection="1">
      <alignment horizontal="right" vertical="center"/>
      <protection hidden="1"/>
    </xf>
    <xf numFmtId="185" fontId="0" fillId="0" borderId="46" xfId="51" applyNumberFormat="1" applyFont="1" applyFill="1" applyBorder="1" applyAlignment="1" applyProtection="1">
      <alignment/>
      <protection hidden="1"/>
    </xf>
    <xf numFmtId="190" fontId="0" fillId="0" borderId="46" xfId="51" applyNumberFormat="1" applyFont="1" applyFill="1" applyBorder="1" applyAlignment="1" applyProtection="1">
      <alignment horizontal="right" vertical="center"/>
      <protection hidden="1"/>
    </xf>
    <xf numFmtId="195" fontId="0" fillId="0" borderId="39" xfId="51" applyNumberFormat="1" applyFont="1" applyFill="1" applyBorder="1" applyAlignment="1" applyProtection="1">
      <alignment/>
      <protection hidden="1"/>
    </xf>
    <xf numFmtId="198" fontId="0" fillId="0" borderId="39" xfId="51" applyNumberFormat="1" applyFont="1" applyFill="1" applyBorder="1" applyAlignment="1" applyProtection="1">
      <alignment horizontal="right" vertical="center"/>
      <protection hidden="1"/>
    </xf>
    <xf numFmtId="204" fontId="0" fillId="0" borderId="11" xfId="51" applyNumberFormat="1" applyFont="1" applyFill="1" applyBorder="1" applyAlignment="1" applyProtection="1">
      <alignment horizontal="center" vertical="center"/>
      <protection hidden="1"/>
    </xf>
    <xf numFmtId="237" fontId="0" fillId="0" borderId="11" xfId="51" applyNumberFormat="1" applyFont="1" applyFill="1" applyBorder="1" applyAlignment="1" applyProtection="1">
      <alignment horizontal="center" vertical="center"/>
      <protection hidden="1"/>
    </xf>
    <xf numFmtId="3" fontId="0" fillId="0" borderId="0" xfId="51" applyNumberFormat="1" applyFont="1" applyFill="1" applyBorder="1" applyAlignment="1" applyProtection="1">
      <alignment vertical="center"/>
      <protection/>
    </xf>
    <xf numFmtId="1" fontId="0" fillId="0" borderId="11" xfId="51" applyNumberFormat="1" applyFont="1" applyFill="1" applyBorder="1" applyAlignment="1" applyProtection="1">
      <alignment horizontal="right" vertical="center"/>
      <protection hidden="1"/>
    </xf>
    <xf numFmtId="186" fontId="0" fillId="0" borderId="11" xfId="51" applyNumberFormat="1" applyFont="1" applyFill="1" applyBorder="1" applyAlignment="1" applyProtection="1">
      <alignment horizontal="center" vertical="center"/>
      <protection hidden="1"/>
    </xf>
    <xf numFmtId="186" fontId="0" fillId="0" borderId="11" xfId="51" applyNumberFormat="1" applyFont="1" applyFill="1" applyBorder="1" applyAlignment="1" applyProtection="1">
      <alignment vertical="center"/>
      <protection hidden="1"/>
    </xf>
    <xf numFmtId="185" fontId="0" fillId="0" borderId="40" xfId="51" applyNumberFormat="1" applyFont="1" applyFill="1" applyBorder="1" applyAlignment="1" applyProtection="1">
      <alignment vertical="center"/>
      <protection hidden="1"/>
    </xf>
    <xf numFmtId="186" fontId="0" fillId="0" borderId="42" xfId="51" applyNumberFormat="1" applyFont="1" applyFill="1" applyBorder="1" applyAlignment="1" applyProtection="1">
      <alignment vertical="center"/>
      <protection hidden="1"/>
    </xf>
    <xf numFmtId="185" fontId="0" fillId="0" borderId="42" xfId="51" applyNumberFormat="1" applyFont="1" applyFill="1" applyBorder="1" applyAlignment="1" applyProtection="1">
      <alignment vertical="center"/>
      <protection hidden="1"/>
    </xf>
    <xf numFmtId="185" fontId="0" fillId="0" borderId="34" xfId="51" applyNumberFormat="1" applyFont="1" applyFill="1" applyBorder="1" applyAlignment="1" applyProtection="1">
      <alignment vertical="center"/>
      <protection hidden="1"/>
    </xf>
    <xf numFmtId="193" fontId="0" fillId="0" borderId="39" xfId="51" applyNumberFormat="1" applyFont="1" applyFill="1" applyBorder="1" applyAlignment="1" applyProtection="1">
      <alignment vertical="center"/>
      <protection hidden="1"/>
    </xf>
    <xf numFmtId="185" fontId="0" fillId="0" borderId="29" xfId="51" applyNumberFormat="1" applyFont="1" applyFill="1" applyBorder="1" applyAlignment="1" applyProtection="1">
      <alignment vertical="center"/>
      <protection hidden="1"/>
    </xf>
    <xf numFmtId="185" fontId="0" fillId="0" borderId="39" xfId="51" applyNumberFormat="1" applyFont="1" applyFill="1" applyBorder="1" applyAlignment="1" applyProtection="1">
      <alignment vertical="center"/>
      <protection hidden="1"/>
    </xf>
    <xf numFmtId="185" fontId="0" fillId="0" borderId="46" xfId="51" applyNumberFormat="1" applyFont="1" applyFill="1" applyBorder="1" applyAlignment="1" applyProtection="1">
      <alignment vertical="center"/>
      <protection hidden="1"/>
    </xf>
    <xf numFmtId="195" fontId="0" fillId="0" borderId="39" xfId="51" applyNumberFormat="1" applyFont="1" applyFill="1" applyBorder="1" applyAlignment="1" applyProtection="1">
      <alignment vertical="center"/>
      <protection hidden="1"/>
    </xf>
    <xf numFmtId="3" fontId="0" fillId="0" borderId="11" xfId="51" applyNumberFormat="1" applyFont="1" applyFill="1" applyBorder="1" applyAlignment="1" applyProtection="1">
      <alignment horizontal="center" vertical="center"/>
      <protection hidden="1"/>
    </xf>
    <xf numFmtId="193" fontId="0" fillId="0" borderId="11" xfId="0" applyNumberFormat="1" applyFont="1" applyBorder="1" applyAlignment="1" applyProtection="1">
      <alignment vertical="center"/>
      <protection hidden="1"/>
    </xf>
    <xf numFmtId="235" fontId="0" fillId="0" borderId="11" xfId="0" applyNumberFormat="1" applyFont="1" applyBorder="1" applyAlignment="1" applyProtection="1">
      <alignment vertical="center"/>
      <protection hidden="1"/>
    </xf>
    <xf numFmtId="3" fontId="20" fillId="34" borderId="11" xfId="0" applyNumberFormat="1" applyFont="1" applyFill="1" applyBorder="1" applyAlignment="1" applyProtection="1">
      <alignment horizontal="center" vertical="center"/>
      <protection hidden="1"/>
    </xf>
    <xf numFmtId="3" fontId="20" fillId="35" borderId="11" xfId="0" applyNumberFormat="1" applyFont="1" applyFill="1" applyBorder="1" applyAlignment="1" applyProtection="1">
      <alignment horizontal="center" vertical="center"/>
      <protection hidden="1"/>
    </xf>
    <xf numFmtId="3" fontId="20" fillId="36" borderId="11" xfId="0" applyNumberFormat="1" applyFont="1" applyFill="1" applyBorder="1" applyAlignment="1" applyProtection="1">
      <alignment horizontal="center" vertical="center"/>
      <protection hidden="1"/>
    </xf>
    <xf numFmtId="3" fontId="20" fillId="37" borderId="11" xfId="0" applyNumberFormat="1" applyFont="1" applyFill="1" applyBorder="1" applyAlignment="1" applyProtection="1">
      <alignment horizontal="center" vertical="center"/>
      <protection hidden="1"/>
    </xf>
    <xf numFmtId="197" fontId="22" fillId="34" borderId="11" xfId="0" applyNumberFormat="1" applyFont="1" applyFill="1" applyBorder="1" applyAlignment="1" applyProtection="1">
      <alignment horizontal="center" vertical="center"/>
      <protection hidden="1"/>
    </xf>
    <xf numFmtId="197" fontId="22" fillId="35" borderId="11" xfId="0" applyNumberFormat="1" applyFont="1" applyFill="1" applyBorder="1" applyAlignment="1" applyProtection="1">
      <alignment horizontal="center" vertical="center"/>
      <protection hidden="1"/>
    </xf>
    <xf numFmtId="197" fontId="22" fillId="36" borderId="11" xfId="0" applyNumberFormat="1" applyFont="1" applyFill="1" applyBorder="1" applyAlignment="1" applyProtection="1">
      <alignment horizontal="center" vertical="center"/>
      <protection hidden="1"/>
    </xf>
    <xf numFmtId="197" fontId="22" fillId="37" borderId="11" xfId="0" applyNumberFormat="1" applyFont="1" applyFill="1" applyBorder="1" applyAlignment="1" applyProtection="1">
      <alignment horizontal="center" vertical="center"/>
      <protection hidden="1"/>
    </xf>
    <xf numFmtId="186" fontId="22" fillId="38" borderId="11" xfId="0" applyNumberFormat="1" applyFont="1" applyFill="1" applyBorder="1" applyAlignment="1" applyProtection="1">
      <alignment horizontal="center" vertical="center"/>
      <protection hidden="1"/>
    </xf>
    <xf numFmtId="0" fontId="2" fillId="32" borderId="11" xfId="0" applyFont="1" applyFill="1" applyBorder="1" applyAlignment="1" applyProtection="1">
      <alignment horizontal="center" vertical="center"/>
      <protection hidden="1"/>
    </xf>
    <xf numFmtId="0" fontId="2" fillId="39" borderId="11" xfId="0" applyFont="1" applyFill="1" applyBorder="1" applyAlignment="1" applyProtection="1">
      <alignment horizontal="center" vertical="center"/>
      <protection hidden="1"/>
    </xf>
    <xf numFmtId="0" fontId="19" fillId="32" borderId="11" xfId="43" applyFont="1" applyFill="1" applyBorder="1" applyAlignment="1" applyProtection="1">
      <alignment vertical="center"/>
      <protection hidden="1"/>
    </xf>
    <xf numFmtId="0" fontId="2" fillId="0" borderId="0" xfId="0" applyFont="1" applyAlignment="1" applyProtection="1">
      <alignment/>
      <protection hidden="1"/>
    </xf>
    <xf numFmtId="0" fontId="19" fillId="39" borderId="11" xfId="43" applyFont="1" applyFill="1" applyBorder="1" applyAlignment="1" applyProtection="1">
      <alignment vertical="center"/>
      <protection hidden="1"/>
    </xf>
    <xf numFmtId="0" fontId="19" fillId="0" borderId="0" xfId="0" applyFont="1" applyAlignment="1" applyProtection="1">
      <alignment/>
      <protection hidden="1"/>
    </xf>
    <xf numFmtId="0" fontId="39" fillId="0" borderId="0" xfId="43" applyFont="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right" vertical="center"/>
      <protection hidden="1"/>
    </xf>
    <xf numFmtId="0" fontId="39" fillId="0" borderId="0" xfId="43" applyFont="1" applyAlignment="1" applyProtection="1">
      <alignment vertical="center"/>
      <protection hidden="1"/>
    </xf>
    <xf numFmtId="0" fontId="40" fillId="0" borderId="0" xfId="54" applyFont="1" applyProtection="1">
      <alignment/>
      <protection hidden="1"/>
    </xf>
    <xf numFmtId="0" fontId="40" fillId="0" borderId="0" xfId="53" applyFont="1" applyProtection="1">
      <alignment/>
      <protection hidden="1"/>
    </xf>
    <xf numFmtId="0" fontId="39" fillId="0" borderId="0" xfId="52" applyFont="1" applyProtection="1">
      <alignment vertical="center"/>
      <protection hidden="1"/>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1" fillId="0" borderId="0" xfId="54" applyProtection="1">
      <alignment/>
      <protection hidden="1"/>
    </xf>
    <xf numFmtId="0" fontId="1" fillId="0" borderId="0" xfId="53" applyProtection="1">
      <alignment/>
      <protection hidden="1"/>
    </xf>
    <xf numFmtId="0" fontId="2" fillId="0" borderId="0" xfId="52"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54" applyFont="1" applyAlignment="1" applyProtection="1">
      <alignment horizontal="center" vertical="center"/>
      <protection hidden="1"/>
    </xf>
    <xf numFmtId="0" fontId="12" fillId="0" borderId="0" xfId="54" applyFont="1" applyAlignment="1" applyProtection="1">
      <alignment vertical="center"/>
      <protection hidden="1"/>
    </xf>
    <xf numFmtId="0" fontId="13" fillId="0" borderId="0" xfId="53" applyFont="1" applyAlignment="1" applyProtection="1">
      <alignment horizontal="center"/>
      <protection hidden="1"/>
    </xf>
    <xf numFmtId="0" fontId="0" fillId="0" borderId="0" xfId="52" applyFont="1" applyAlignment="1" applyProtection="1">
      <alignment horizontal="center" vertical="center"/>
      <protection hidden="1"/>
    </xf>
    <xf numFmtId="0" fontId="14" fillId="0" borderId="51" xfId="53" applyFont="1" applyBorder="1" applyAlignment="1" applyProtection="1">
      <alignment horizontal="left" vertical="center"/>
      <protection hidden="1"/>
    </xf>
    <xf numFmtId="0" fontId="14" fillId="0" borderId="51" xfId="53" applyFont="1" applyBorder="1" applyAlignment="1" applyProtection="1">
      <alignment horizontal="left"/>
      <protection hidden="1"/>
    </xf>
    <xf numFmtId="0" fontId="14" fillId="0" borderId="0" xfId="53" applyFont="1" applyBorder="1" applyAlignment="1" applyProtection="1">
      <alignment horizontal="left"/>
      <protection hidden="1"/>
    </xf>
    <xf numFmtId="0" fontId="14" fillId="0" borderId="0" xfId="54" applyFont="1" applyAlignment="1" applyProtection="1">
      <alignment horizontal="right" vertical="center"/>
      <protection hidden="1"/>
    </xf>
    <xf numFmtId="0" fontId="0" fillId="0" borderId="0" xfId="52" applyFont="1" applyBorder="1" applyAlignment="1" applyProtection="1">
      <alignment horizontal="right" vertical="center"/>
      <protection hidden="1"/>
    </xf>
    <xf numFmtId="0" fontId="0" fillId="32" borderId="6" xfId="0" applyFont="1" applyFill="1" applyBorder="1" applyAlignment="1" applyProtection="1">
      <alignment horizontal="left" vertical="center"/>
      <protection hidden="1"/>
    </xf>
    <xf numFmtId="0" fontId="0" fillId="32" borderId="52" xfId="0" applyFont="1" applyFill="1" applyBorder="1" applyAlignment="1" applyProtection="1">
      <alignment horizontal="left" vertical="center"/>
      <protection hidden="1"/>
    </xf>
    <xf numFmtId="0" fontId="0" fillId="32"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center" vertical="center"/>
      <protection hidden="1"/>
    </xf>
    <xf numFmtId="0" fontId="15" fillId="0" borderId="0" xfId="54" applyFont="1" applyAlignment="1" applyProtection="1">
      <alignment horizontal="right" vertical="center"/>
      <protection hidden="1"/>
    </xf>
    <xf numFmtId="0" fontId="14" fillId="0" borderId="0" xfId="53" applyFont="1" applyBorder="1" applyAlignment="1" applyProtection="1">
      <alignment horizontal="left" vertical="center"/>
      <protection hidden="1"/>
    </xf>
    <xf numFmtId="0" fontId="0" fillId="0" borderId="51" xfId="52" applyFont="1" applyBorder="1" applyAlignment="1" applyProtection="1">
      <alignment horizontal="right" vertical="center"/>
      <protection hidden="1"/>
    </xf>
    <xf numFmtId="0" fontId="0" fillId="0" borderId="0"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3" fontId="0" fillId="0" borderId="0" xfId="0" applyNumberFormat="1" applyFont="1" applyAlignment="1" applyProtection="1">
      <alignment horizontal="right" vertical="center"/>
      <protection hidden="1"/>
    </xf>
    <xf numFmtId="0" fontId="16" fillId="0" borderId="11" xfId="54" applyFont="1" applyBorder="1" applyAlignment="1" applyProtection="1">
      <alignment horizontal="justify" vertical="center" wrapText="1"/>
      <protection hidden="1"/>
    </xf>
    <xf numFmtId="0" fontId="14" fillId="0" borderId="14" xfId="54" applyFont="1" applyBorder="1" applyAlignment="1" applyProtection="1">
      <alignment horizontal="center" vertical="center" wrapText="1"/>
      <protection hidden="1"/>
    </xf>
    <xf numFmtId="0" fontId="14" fillId="0" borderId="0" xfId="53" applyFont="1" applyBorder="1" applyAlignment="1" applyProtection="1">
      <alignment horizontal="right"/>
      <protection hidden="1"/>
    </xf>
    <xf numFmtId="0" fontId="16" fillId="0" borderId="11" xfId="52" applyFont="1" applyBorder="1" applyAlignment="1" applyProtection="1">
      <alignment horizontal="justify" vertical="center" wrapText="1"/>
      <protection hidden="1"/>
    </xf>
    <xf numFmtId="0" fontId="14" fillId="0" borderId="14" xfId="52" applyFont="1" applyBorder="1" applyAlignment="1" applyProtection="1">
      <alignment horizontal="center" vertical="center" wrapText="1"/>
      <protection hidden="1"/>
    </xf>
    <xf numFmtId="0" fontId="18" fillId="0" borderId="39" xfId="54" applyFont="1" applyBorder="1" applyAlignment="1" applyProtection="1">
      <alignment horizontal="justify" vertical="center" wrapText="1"/>
      <protection hidden="1"/>
    </xf>
    <xf numFmtId="0" fontId="14" fillId="0" borderId="17" xfId="54" applyFont="1" applyBorder="1" applyAlignment="1" applyProtection="1">
      <alignment horizontal="center" vertical="center" wrapText="1"/>
      <protection hidden="1"/>
    </xf>
    <xf numFmtId="0" fontId="14" fillId="0" borderId="17" xfId="52" applyFont="1" applyBorder="1" applyAlignment="1" applyProtection="1">
      <alignment horizontal="center" vertical="center" wrapText="1"/>
      <protection hidden="1"/>
    </xf>
    <xf numFmtId="0" fontId="19" fillId="0" borderId="0" xfId="0" applyNumberFormat="1" applyFont="1" applyBorder="1" applyAlignment="1" applyProtection="1">
      <alignment horizontal="center" vertical="center"/>
      <protection hidden="1"/>
    </xf>
    <xf numFmtId="0" fontId="20" fillId="34" borderId="6" xfId="0" applyFont="1" applyFill="1" applyBorder="1" applyAlignment="1" applyProtection="1">
      <alignment horizontal="left" vertical="center"/>
      <protection hidden="1"/>
    </xf>
    <xf numFmtId="0" fontId="20" fillId="34" borderId="52" xfId="0" applyFont="1" applyFill="1" applyBorder="1" applyAlignment="1" applyProtection="1">
      <alignment horizontal="left" vertical="center"/>
      <protection hidden="1"/>
    </xf>
    <xf numFmtId="0" fontId="20" fillId="34" borderId="14" xfId="0" applyFont="1" applyFill="1" applyBorder="1" applyAlignment="1" applyProtection="1">
      <alignment horizontal="left" vertical="center"/>
      <protection hidden="1"/>
    </xf>
    <xf numFmtId="0" fontId="14" fillId="0" borderId="17" xfId="54" applyFont="1" applyBorder="1" applyAlignment="1" applyProtection="1">
      <alignment horizontal="right" vertical="center" wrapText="1"/>
      <protection hidden="1"/>
    </xf>
    <xf numFmtId="0" fontId="14" fillId="0" borderId="17" xfId="52" applyFont="1" applyBorder="1" applyAlignment="1" applyProtection="1">
      <alignment horizontal="right" vertical="center" wrapText="1"/>
      <protection hidden="1"/>
    </xf>
    <xf numFmtId="0" fontId="20" fillId="35" borderId="6" xfId="0" applyFont="1" applyFill="1" applyBorder="1" applyAlignment="1" applyProtection="1">
      <alignment horizontal="left" vertical="center"/>
      <protection hidden="1"/>
    </xf>
    <xf numFmtId="0" fontId="20" fillId="35" borderId="52" xfId="0" applyFont="1" applyFill="1" applyBorder="1" applyAlignment="1" applyProtection="1">
      <alignment horizontal="left" vertical="center"/>
      <protection hidden="1"/>
    </xf>
    <xf numFmtId="0" fontId="20" fillId="35" borderId="14" xfId="0" applyFont="1" applyFill="1" applyBorder="1" applyAlignment="1" applyProtection="1">
      <alignment horizontal="left" vertical="center"/>
      <protection hidden="1"/>
    </xf>
    <xf numFmtId="0" fontId="14" fillId="0" borderId="39" xfId="54" applyFont="1" applyBorder="1" applyAlignment="1" applyProtection="1">
      <alignment horizontal="justify" vertical="center" wrapText="1"/>
      <protection hidden="1"/>
    </xf>
    <xf numFmtId="0" fontId="15" fillId="0" borderId="53" xfId="53" applyFont="1" applyBorder="1" applyAlignment="1" applyProtection="1">
      <alignment horizontal="center" vertical="top" wrapText="1"/>
      <protection hidden="1"/>
    </xf>
    <xf numFmtId="0" fontId="16" fillId="0" borderId="50" xfId="53" applyFont="1" applyBorder="1" applyAlignment="1" applyProtection="1">
      <alignment horizontal="justify" vertical="top" wrapText="1"/>
      <protection hidden="1"/>
    </xf>
    <xf numFmtId="0" fontId="16" fillId="0" borderId="54" xfId="53" applyFont="1" applyBorder="1" applyAlignment="1" applyProtection="1">
      <alignment horizontal="justify" vertical="top" wrapText="1"/>
      <protection hidden="1"/>
    </xf>
    <xf numFmtId="0" fontId="16" fillId="0" borderId="55" xfId="53" applyFont="1" applyBorder="1" applyAlignment="1" applyProtection="1">
      <alignment horizontal="justify" vertical="top" wrapText="1"/>
      <protection hidden="1"/>
    </xf>
    <xf numFmtId="0" fontId="16" fillId="0" borderId="41" xfId="53" applyFont="1" applyBorder="1" applyAlignment="1" applyProtection="1">
      <alignment horizontal="justify" vertical="top" wrapText="1"/>
      <protection hidden="1"/>
    </xf>
    <xf numFmtId="0" fontId="14" fillId="0" borderId="39" xfId="52" applyFont="1" applyBorder="1" applyAlignment="1" applyProtection="1">
      <alignment horizontal="justify" vertical="center" wrapText="1"/>
      <protection hidden="1"/>
    </xf>
    <xf numFmtId="0" fontId="20" fillId="36" borderId="6" xfId="0" applyFont="1" applyFill="1" applyBorder="1" applyAlignment="1" applyProtection="1">
      <alignment horizontal="left" vertical="center"/>
      <protection hidden="1"/>
    </xf>
    <xf numFmtId="0" fontId="20" fillId="36" borderId="52" xfId="0" applyFont="1" applyFill="1" applyBorder="1" applyAlignment="1" applyProtection="1">
      <alignment horizontal="left" vertical="center"/>
      <protection hidden="1"/>
    </xf>
    <xf numFmtId="0" fontId="20" fillId="36" borderId="14" xfId="0" applyFont="1" applyFill="1" applyBorder="1" applyAlignment="1" applyProtection="1">
      <alignment horizontal="left" vertical="center"/>
      <protection hidden="1"/>
    </xf>
    <xf numFmtId="0" fontId="14" fillId="0" borderId="53" xfId="53" applyFont="1" applyBorder="1" applyAlignment="1" applyProtection="1">
      <alignment horizontal="center" vertical="top" wrapText="1"/>
      <protection hidden="1"/>
    </xf>
    <xf numFmtId="0" fontId="16" fillId="0" borderId="53" xfId="53" applyFont="1" applyBorder="1" applyAlignment="1" applyProtection="1">
      <alignment horizontal="justify" vertical="top" wrapText="1"/>
      <protection hidden="1"/>
    </xf>
    <xf numFmtId="0" fontId="16" fillId="0" borderId="56" xfId="53" applyFont="1" applyBorder="1" applyAlignment="1" applyProtection="1">
      <alignment horizontal="justify" vertical="top" wrapText="1"/>
      <protection hidden="1"/>
    </xf>
    <xf numFmtId="0" fontId="16" fillId="0" borderId="0" xfId="53" applyFont="1" applyBorder="1" applyAlignment="1" applyProtection="1">
      <alignment horizontal="justify" vertical="top" wrapText="1"/>
      <protection hidden="1"/>
    </xf>
    <xf numFmtId="0" fontId="16" fillId="0" borderId="57" xfId="53" applyFont="1" applyBorder="1" applyAlignment="1" applyProtection="1">
      <alignment horizontal="justify" vertical="top" wrapText="1"/>
      <protection hidden="1"/>
    </xf>
    <xf numFmtId="0" fontId="20" fillId="37" borderId="6" xfId="0" applyFont="1" applyFill="1" applyBorder="1" applyAlignment="1" applyProtection="1">
      <alignment horizontal="left" vertical="center"/>
      <protection hidden="1"/>
    </xf>
    <xf numFmtId="0" fontId="20" fillId="37" borderId="52" xfId="0" applyFont="1" applyFill="1" applyBorder="1" applyAlignment="1" applyProtection="1">
      <alignment horizontal="left" vertical="center"/>
      <protection hidden="1"/>
    </xf>
    <xf numFmtId="0" fontId="20" fillId="37" borderId="14" xfId="0" applyFont="1" applyFill="1" applyBorder="1" applyAlignment="1" applyProtection="1">
      <alignment horizontal="left" vertical="center"/>
      <protection hidden="1"/>
    </xf>
    <xf numFmtId="0" fontId="14" fillId="0" borderId="50" xfId="54" applyFont="1" applyBorder="1" applyAlignment="1" applyProtection="1">
      <alignment horizontal="justify" vertical="center" wrapText="1"/>
      <protection hidden="1"/>
    </xf>
    <xf numFmtId="0" fontId="16" fillId="0" borderId="50" xfId="54" applyFont="1" applyBorder="1" applyAlignment="1" applyProtection="1">
      <alignment horizontal="justify" vertical="center" wrapText="1"/>
      <protection hidden="1"/>
    </xf>
    <xf numFmtId="0" fontId="14" fillId="0" borderId="50" xfId="52" applyFont="1" applyBorder="1" applyAlignment="1" applyProtection="1">
      <alignment horizontal="left" vertical="center" wrapText="1"/>
      <protection hidden="1"/>
    </xf>
    <xf numFmtId="0" fontId="16" fillId="0" borderId="50" xfId="52" applyFont="1" applyBorder="1" applyAlignment="1" applyProtection="1">
      <alignment horizontal="justify" vertical="center" wrapText="1"/>
      <protection hidden="1"/>
    </xf>
    <xf numFmtId="0" fontId="0" fillId="0" borderId="53" xfId="0" applyBorder="1" applyAlignment="1" applyProtection="1">
      <alignment horizontal="justify" vertical="top" wrapText="1"/>
      <protection hidden="1"/>
    </xf>
    <xf numFmtId="0" fontId="16" fillId="0" borderId="53" xfId="54" applyFont="1" applyBorder="1" applyAlignment="1" applyProtection="1">
      <alignment horizontal="justify" vertical="center" wrapText="1"/>
      <protection hidden="1"/>
    </xf>
    <xf numFmtId="0" fontId="14" fillId="0" borderId="53" xfId="52" applyFont="1" applyBorder="1" applyAlignment="1" applyProtection="1">
      <alignment horizontal="left" vertical="center" wrapText="1"/>
      <protection hidden="1"/>
    </xf>
    <xf numFmtId="0" fontId="16" fillId="0" borderId="53" xfId="52" applyFont="1" applyBorder="1" applyAlignment="1" applyProtection="1">
      <alignment horizontal="justify" vertical="center" wrapText="1"/>
      <protection hidden="1"/>
    </xf>
    <xf numFmtId="0" fontId="16" fillId="0" borderId="39" xfId="53" applyFont="1" applyBorder="1" applyAlignment="1" applyProtection="1">
      <alignment horizontal="justify" vertical="top" wrapText="1"/>
      <protection hidden="1"/>
    </xf>
    <xf numFmtId="0" fontId="16" fillId="0" borderId="25" xfId="53" applyFont="1" applyBorder="1" applyAlignment="1" applyProtection="1">
      <alignment horizontal="justify" vertical="top" wrapText="1"/>
      <protection hidden="1"/>
    </xf>
    <xf numFmtId="0" fontId="16" fillId="0" borderId="51" xfId="53" applyFont="1" applyBorder="1" applyAlignment="1" applyProtection="1">
      <alignment horizontal="justify" vertical="top" wrapText="1"/>
      <protection hidden="1"/>
    </xf>
    <xf numFmtId="0" fontId="16" fillId="0" borderId="17" xfId="53" applyFont="1" applyBorder="1" applyAlignment="1" applyProtection="1">
      <alignment horizontal="justify" vertical="top" wrapText="1"/>
      <protection hidden="1"/>
    </xf>
    <xf numFmtId="185" fontId="0" fillId="0" borderId="0" xfId="0" applyNumberFormat="1" applyFont="1" applyBorder="1" applyAlignment="1" applyProtection="1">
      <alignment horizontal="right" vertical="center"/>
      <protection hidden="1"/>
    </xf>
    <xf numFmtId="0" fontId="0" fillId="0" borderId="39" xfId="0" applyBorder="1" applyAlignment="1" applyProtection="1">
      <alignment horizontal="justify" vertical="top" wrapText="1"/>
      <protection hidden="1"/>
    </xf>
    <xf numFmtId="0" fontId="16" fillId="0" borderId="39" xfId="54" applyFont="1" applyBorder="1" applyAlignment="1" applyProtection="1">
      <alignment horizontal="justify" vertical="center" wrapText="1"/>
      <protection hidden="1"/>
    </xf>
    <xf numFmtId="0" fontId="14" fillId="0" borderId="39" xfId="52" applyFont="1" applyBorder="1" applyAlignment="1" applyProtection="1">
      <alignment horizontal="left" vertical="center" wrapText="1"/>
      <protection hidden="1"/>
    </xf>
    <xf numFmtId="0" fontId="16" fillId="0" borderId="39" xfId="52" applyFont="1" applyBorder="1" applyAlignment="1" applyProtection="1">
      <alignment horizontal="justify" vertical="center" wrapText="1"/>
      <protection hidden="1"/>
    </xf>
    <xf numFmtId="0" fontId="0" fillId="0" borderId="0" xfId="0" applyFont="1" applyAlignment="1" applyProtection="1">
      <alignment horizontal="right" vertical="center"/>
      <protection hidden="1"/>
    </xf>
    <xf numFmtId="0" fontId="16" fillId="0" borderId="17" xfId="54" applyFont="1" applyBorder="1" applyAlignment="1" applyProtection="1">
      <alignment horizontal="justify" vertical="center" wrapText="1"/>
      <protection hidden="1"/>
    </xf>
    <xf numFmtId="0" fontId="16" fillId="0" borderId="17" xfId="52" applyFont="1" applyBorder="1" applyAlignment="1" applyProtection="1">
      <alignment horizontal="justify" vertical="center" wrapText="1"/>
      <protection hidden="1"/>
    </xf>
    <xf numFmtId="0" fontId="14" fillId="0" borderId="53" xfId="54" applyFont="1" applyBorder="1" applyAlignment="1" applyProtection="1">
      <alignment horizontal="justify" vertical="center" wrapText="1"/>
      <protection hidden="1"/>
    </xf>
    <xf numFmtId="0" fontId="16" fillId="0" borderId="57" xfId="54" applyFont="1" applyBorder="1" applyAlignment="1" applyProtection="1">
      <alignment horizontal="justify" vertical="center" wrapText="1"/>
      <protection hidden="1"/>
    </xf>
    <xf numFmtId="0" fontId="14" fillId="0" borderId="53" xfId="52" applyFont="1" applyBorder="1" applyAlignment="1" applyProtection="1">
      <alignment horizontal="justify" vertical="center" wrapText="1"/>
      <protection hidden="1"/>
    </xf>
    <xf numFmtId="0" fontId="16" fillId="0" borderId="57" xfId="52" applyFont="1" applyBorder="1" applyAlignment="1" applyProtection="1">
      <alignment horizontal="justify" vertical="center" wrapText="1"/>
      <protection hidden="1"/>
    </xf>
    <xf numFmtId="0" fontId="14" fillId="0" borderId="58" xfId="54" applyFont="1" applyBorder="1" applyAlignment="1" applyProtection="1">
      <alignment horizontal="justify" vertical="center" wrapText="1"/>
      <protection hidden="1"/>
    </xf>
    <xf numFmtId="0" fontId="14" fillId="0" borderId="59" xfId="54" applyFont="1" applyBorder="1" applyAlignment="1" applyProtection="1">
      <alignment horizontal="center" vertical="center" wrapText="1"/>
      <protection hidden="1"/>
    </xf>
    <xf numFmtId="0" fontId="14" fillId="0" borderId="58" xfId="52" applyFont="1" applyBorder="1" applyAlignment="1" applyProtection="1">
      <alignment horizontal="justify" vertical="center" wrapText="1"/>
      <protection hidden="1"/>
    </xf>
    <xf numFmtId="0" fontId="14" fillId="0" borderId="59" xfId="52" applyFont="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187" fontId="0" fillId="0" borderId="0" xfId="0" applyNumberFormat="1" applyFont="1" applyBorder="1" applyAlignment="1" applyProtection="1">
      <alignment horizontal="right" vertical="center"/>
      <protection hidden="1"/>
    </xf>
    <xf numFmtId="0" fontId="14" fillId="0" borderId="50" xfId="54" applyFont="1" applyBorder="1" applyAlignment="1" applyProtection="1">
      <alignment horizontal="left" vertical="center" wrapText="1"/>
      <protection hidden="1"/>
    </xf>
    <xf numFmtId="0" fontId="14" fillId="0" borderId="53" xfId="54" applyFont="1" applyBorder="1" applyAlignment="1" applyProtection="1">
      <alignment horizontal="left" vertical="center" wrapText="1"/>
      <protection hidden="1"/>
    </xf>
    <xf numFmtId="0" fontId="0" fillId="0" borderId="0" xfId="0" applyFont="1" applyAlignment="1" applyProtection="1">
      <alignment/>
      <protection hidden="1"/>
    </xf>
    <xf numFmtId="0" fontId="14" fillId="0" borderId="39" xfId="54" applyFont="1" applyBorder="1" applyAlignment="1" applyProtection="1">
      <alignment horizontal="left" vertical="center" wrapText="1"/>
      <protection hidden="1"/>
    </xf>
    <xf numFmtId="0" fontId="12" fillId="0" borderId="0" xfId="53" applyFont="1" applyProtection="1">
      <alignment/>
      <protection hidden="1"/>
    </xf>
    <xf numFmtId="3" fontId="0" fillId="32" borderId="6"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21" fillId="0" borderId="0" xfId="54" applyFont="1" applyAlignment="1" applyProtection="1">
      <alignment horizontal="justify"/>
      <protection hidden="1"/>
    </xf>
    <xf numFmtId="186" fontId="0" fillId="39" borderId="11" xfId="0" applyNumberFormat="1" applyFont="1" applyFill="1" applyBorder="1" applyAlignment="1" applyProtection="1">
      <alignment horizontal="center" vertical="center"/>
      <protection hidden="1"/>
    </xf>
    <xf numFmtId="0" fontId="39" fillId="0" borderId="0" xfId="43" applyFont="1" applyBorder="1" applyAlignment="1" applyProtection="1">
      <alignment horizontal="left" vertical="center"/>
      <protection hidden="1"/>
    </xf>
    <xf numFmtId="0" fontId="38" fillId="0" borderId="0" xfId="0" applyFont="1" applyAlignment="1" applyProtection="1">
      <alignment vertical="center"/>
      <protection hidden="1"/>
    </xf>
    <xf numFmtId="0" fontId="0" fillId="0" borderId="0" xfId="0" applyBorder="1" applyAlignment="1" applyProtection="1">
      <alignment vertical="center"/>
      <protection hidden="1"/>
    </xf>
    <xf numFmtId="0" fontId="25" fillId="0" borderId="0" xfId="55" applyFont="1" applyAlignment="1" applyProtection="1">
      <alignment horizontal="center" vertical="center"/>
      <protection hidden="1"/>
    </xf>
    <xf numFmtId="0" fontId="25" fillId="0" borderId="0" xfId="55" applyFont="1" applyBorder="1" applyAlignment="1" applyProtection="1">
      <alignment horizontal="center" vertical="center"/>
      <protection hidden="1"/>
    </xf>
    <xf numFmtId="0" fontId="0" fillId="0" borderId="55" xfId="0" applyBorder="1" applyAlignment="1" applyProtection="1">
      <alignment horizontal="left" vertical="center"/>
      <protection hidden="1"/>
    </xf>
    <xf numFmtId="0" fontId="0" fillId="0" borderId="25" xfId="0" applyBorder="1" applyAlignment="1" applyProtection="1">
      <alignment horizontal="center" vertical="center"/>
      <protection hidden="1"/>
    </xf>
    <xf numFmtId="0" fontId="0" fillId="0" borderId="54" xfId="0" applyBorder="1" applyAlignment="1" applyProtection="1" quotePrefix="1">
      <alignment horizontal="center" vertical="center"/>
      <protection hidden="1"/>
    </xf>
    <xf numFmtId="0" fontId="2" fillId="0" borderId="55" xfId="0" applyFont="1" applyBorder="1" applyAlignment="1" applyProtection="1">
      <alignment horizontal="left" vertical="center"/>
      <protection hidden="1"/>
    </xf>
    <xf numFmtId="0" fontId="0" fillId="0" borderId="56" xfId="0"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54" xfId="0"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6" xfId="0" applyBorder="1" applyAlignment="1" applyProtection="1">
      <alignment horizontal="left" vertical="center"/>
      <protection hidden="1"/>
    </xf>
    <xf numFmtId="0" fontId="0" fillId="0" borderId="57" xfId="0" applyBorder="1" applyAlignment="1" applyProtection="1">
      <alignment vertical="center"/>
      <protection hidden="1"/>
    </xf>
    <xf numFmtId="0" fontId="0" fillId="0" borderId="25" xfId="0" applyBorder="1" applyAlignment="1" applyProtection="1">
      <alignment horizontal="left" vertical="center"/>
      <protection hidden="1"/>
    </xf>
    <xf numFmtId="0" fontId="0" fillId="0" borderId="17" xfId="0" applyBorder="1" applyAlignment="1" applyProtection="1">
      <alignment vertical="center"/>
      <protection hidden="1"/>
    </xf>
    <xf numFmtId="0" fontId="43" fillId="0" borderId="51" xfId="0" applyFont="1" applyBorder="1" applyAlignment="1" applyProtection="1">
      <alignment horizontal="right" vertical="center"/>
      <protection hidden="1"/>
    </xf>
    <xf numFmtId="0" fontId="0" fillId="0" borderId="51" xfId="0" applyBorder="1" applyAlignment="1" applyProtection="1">
      <alignment vertical="center"/>
      <protection hidden="1"/>
    </xf>
    <xf numFmtId="0" fontId="43" fillId="0" borderId="17" xfId="0" applyFont="1" applyBorder="1" applyAlignment="1" applyProtection="1">
      <alignment horizontal="left" vertical="center"/>
      <protection hidden="1"/>
    </xf>
    <xf numFmtId="0" fontId="0" fillId="0" borderId="55" xfId="0"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54" xfId="0" applyBorder="1" applyAlignment="1" applyProtection="1">
      <alignment vertical="center"/>
      <protection hidden="1"/>
    </xf>
    <xf numFmtId="0" fontId="0" fillId="0" borderId="25" xfId="0" applyBorder="1" applyAlignment="1" applyProtection="1">
      <alignment vertical="center"/>
      <protection hidden="1"/>
    </xf>
    <xf numFmtId="0" fontId="0" fillId="0" borderId="0" xfId="0" applyFont="1" applyAlignment="1" applyProtection="1">
      <alignment horizontal="justify"/>
      <protection hidden="1"/>
    </xf>
    <xf numFmtId="0" fontId="16" fillId="0" borderId="0" xfId="0" applyFont="1" applyAlignment="1" applyProtection="1">
      <alignment horizontal="justify"/>
      <protection hidden="1"/>
    </xf>
    <xf numFmtId="0" fontId="0" fillId="0" borderId="0" xfId="0" applyFont="1" applyAlignment="1" applyProtection="1">
      <alignment horizontal="justify"/>
      <protection hidden="1"/>
    </xf>
    <xf numFmtId="0" fontId="0" fillId="0" borderId="0" xfId="0" applyFont="1" applyAlignment="1" applyProtection="1">
      <alignment/>
      <protection hidden="1"/>
    </xf>
    <xf numFmtId="0" fontId="18" fillId="0" borderId="0" xfId="0" applyFont="1" applyAlignment="1" applyProtection="1">
      <alignment horizontal="justify"/>
      <protection hidden="1"/>
    </xf>
    <xf numFmtId="189" fontId="38" fillId="0" borderId="0" xfId="0" applyNumberFormat="1" applyFont="1" applyAlignment="1" applyProtection="1">
      <alignment vertical="center"/>
      <protection hidden="1"/>
    </xf>
    <xf numFmtId="3" fontId="38" fillId="0" borderId="0" xfId="0" applyNumberFormat="1" applyFont="1" applyAlignment="1" applyProtection="1">
      <alignment vertical="center"/>
      <protection hidden="1"/>
    </xf>
    <xf numFmtId="3" fontId="38" fillId="0" borderId="0" xfId="0" applyNumberFormat="1" applyFont="1" applyBorder="1" applyAlignment="1" applyProtection="1">
      <alignment vertical="center"/>
      <protection hidden="1"/>
    </xf>
    <xf numFmtId="190" fontId="38" fillId="0" borderId="0" xfId="0" applyNumberFormat="1" applyFont="1" applyAlignment="1" applyProtection="1">
      <alignment vertical="center"/>
      <protection hidden="1"/>
    </xf>
    <xf numFmtId="189" fontId="0" fillId="0" borderId="0" xfId="0" applyNumberFormat="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190" fontId="26" fillId="0" borderId="0" xfId="0" applyNumberFormat="1"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3" fontId="28" fillId="0" borderId="0" xfId="0" applyNumberFormat="1"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3" fontId="30" fillId="0" borderId="0" xfId="0" applyNumberFormat="1" applyFont="1" applyBorder="1" applyAlignment="1" applyProtection="1">
      <alignment horizontal="center" vertical="center"/>
      <protection hidden="1"/>
    </xf>
    <xf numFmtId="3" fontId="20" fillId="0" borderId="0" xfId="0" applyNumberFormat="1" applyFont="1" applyBorder="1" applyAlignment="1" applyProtection="1">
      <alignment horizontal="distributed" vertical="center"/>
      <protection hidden="1"/>
    </xf>
    <xf numFmtId="3" fontId="20" fillId="0" borderId="0" xfId="0" applyNumberFormat="1" applyFont="1" applyBorder="1" applyAlignment="1" applyProtection="1">
      <alignment horizontal="center" vertical="center"/>
      <protection hidden="1"/>
    </xf>
    <xf numFmtId="190" fontId="20"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horizontal="left" vertical="center"/>
      <protection hidden="1"/>
    </xf>
    <xf numFmtId="3" fontId="31" fillId="32" borderId="6" xfId="0" applyNumberFormat="1" applyFont="1" applyFill="1" applyBorder="1" applyAlignment="1" applyProtection="1">
      <alignment horizontal="distributed" vertical="center"/>
      <protection hidden="1"/>
    </xf>
    <xf numFmtId="3" fontId="0" fillId="32" borderId="52"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vertical="center"/>
      <protection hidden="1"/>
    </xf>
    <xf numFmtId="3" fontId="31" fillId="39" borderId="6" xfId="0" applyNumberFormat="1" applyFont="1" applyFill="1" applyBorder="1" applyAlignment="1" applyProtection="1">
      <alignment horizontal="center" vertical="center"/>
      <protection hidden="1"/>
    </xf>
    <xf numFmtId="3" fontId="0" fillId="39" borderId="14" xfId="0" applyNumberFormat="1" applyFont="1" applyFill="1" applyBorder="1" applyAlignment="1" applyProtection="1">
      <alignment horizontal="center" vertical="center"/>
      <protection hidden="1"/>
    </xf>
    <xf numFmtId="3" fontId="0" fillId="39" borderId="12" xfId="0" applyNumberFormat="1" applyFont="1" applyFill="1" applyBorder="1" applyAlignment="1" applyProtection="1">
      <alignment horizontal="center" vertical="center"/>
      <protection hidden="1"/>
    </xf>
    <xf numFmtId="3" fontId="0" fillId="39" borderId="13" xfId="0" applyNumberFormat="1" applyFont="1" applyFill="1" applyBorder="1" applyAlignment="1" applyProtection="1">
      <alignment horizontal="center" vertical="center"/>
      <protection hidden="1"/>
    </xf>
    <xf numFmtId="190" fontId="0" fillId="39" borderId="14" xfId="0" applyNumberFormat="1" applyFont="1" applyFill="1" applyBorder="1" applyAlignment="1" applyProtection="1">
      <alignment horizontal="center" vertical="center"/>
      <protection hidden="1"/>
    </xf>
    <xf numFmtId="3" fontId="0" fillId="32" borderId="6" xfId="0" applyNumberFormat="1" applyFont="1" applyFill="1" applyBorder="1" applyAlignment="1" applyProtection="1">
      <alignment horizontal="distributed" vertical="center"/>
      <protection hidden="1"/>
    </xf>
    <xf numFmtId="3" fontId="29" fillId="0" borderId="56" xfId="0" applyNumberFormat="1" applyFont="1" applyBorder="1" applyAlignment="1" applyProtection="1">
      <alignment horizontal="left" vertical="center"/>
      <protection hidden="1"/>
    </xf>
    <xf numFmtId="3" fontId="29" fillId="0" borderId="0" xfId="0" applyNumberFormat="1" applyFont="1" applyBorder="1" applyAlignment="1" applyProtection="1">
      <alignment horizontal="left" vertical="center"/>
      <protection hidden="1"/>
    </xf>
    <xf numFmtId="3" fontId="0" fillId="0" borderId="0" xfId="0" applyNumberFormat="1" applyFont="1" applyAlignment="1" applyProtection="1">
      <alignment vertical="center"/>
      <protection hidden="1"/>
    </xf>
    <xf numFmtId="190" fontId="0" fillId="0" borderId="0" xfId="0" applyNumberFormat="1" applyFont="1" applyAlignment="1" applyProtection="1">
      <alignment vertical="center"/>
      <protection hidden="1"/>
    </xf>
    <xf numFmtId="3" fontId="0" fillId="32" borderId="18" xfId="0" applyNumberFormat="1" applyFont="1" applyFill="1" applyBorder="1" applyAlignment="1" applyProtection="1">
      <alignment horizontal="distributed" vertical="center"/>
      <protection hidden="1"/>
    </xf>
    <xf numFmtId="3" fontId="0" fillId="32" borderId="20"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horizontal="left" vertical="center"/>
      <protection hidden="1"/>
    </xf>
    <xf numFmtId="3" fontId="0" fillId="32" borderId="25" xfId="0" applyNumberFormat="1" applyFont="1" applyFill="1" applyBorder="1" applyAlignment="1" applyProtection="1">
      <alignment horizontal="distributed" vertical="center"/>
      <protection hidden="1"/>
    </xf>
    <xf numFmtId="3" fontId="0" fillId="32" borderId="17" xfId="0" applyNumberFormat="1" applyFont="1" applyFill="1" applyBorder="1" applyAlignment="1" applyProtection="1">
      <alignment horizontal="distributed" vertical="center"/>
      <protection hidden="1"/>
    </xf>
    <xf numFmtId="3" fontId="23" fillId="32" borderId="6" xfId="0" applyNumberFormat="1" applyFont="1" applyFill="1" applyBorder="1" applyAlignment="1" applyProtection="1">
      <alignment horizontal="distributed" vertical="center"/>
      <protection hidden="1"/>
    </xf>
    <xf numFmtId="3" fontId="31" fillId="32" borderId="11" xfId="0" applyNumberFormat="1" applyFont="1" applyFill="1" applyBorder="1" applyAlignment="1" applyProtection="1">
      <alignment horizontal="distributed" vertical="center"/>
      <protection hidden="1"/>
    </xf>
    <xf numFmtId="3" fontId="0" fillId="39" borderId="11" xfId="0" applyNumberFormat="1" applyFont="1" applyFill="1" applyBorder="1" applyAlignment="1" applyProtection="1">
      <alignment vertical="center"/>
      <protection hidden="1"/>
    </xf>
    <xf numFmtId="3" fontId="0" fillId="39" borderId="11" xfId="0" applyNumberFormat="1" applyFont="1" applyFill="1" applyBorder="1" applyAlignment="1" applyProtection="1">
      <alignment horizontal="center" vertical="center"/>
      <protection hidden="1"/>
    </xf>
    <xf numFmtId="3" fontId="0" fillId="32" borderId="29" xfId="0" applyNumberFormat="1" applyFont="1" applyFill="1" applyBorder="1" applyAlignment="1" applyProtection="1">
      <alignment horizontal="distributed" vertical="center"/>
      <protection hidden="1"/>
    </xf>
    <xf numFmtId="3" fontId="0" fillId="32" borderId="34" xfId="0" applyNumberFormat="1" applyFont="1" applyFill="1" applyBorder="1" applyAlignment="1" applyProtection="1">
      <alignment horizontal="distributed" vertical="center"/>
      <protection hidden="1"/>
    </xf>
    <xf numFmtId="3" fontId="0" fillId="32" borderId="39" xfId="0" applyNumberFormat="1" applyFont="1" applyFill="1" applyBorder="1" applyAlignment="1" applyProtection="1">
      <alignment horizontal="distributed" vertical="center"/>
      <protection hidden="1"/>
    </xf>
    <xf numFmtId="3" fontId="0" fillId="32" borderId="40" xfId="0" applyNumberFormat="1" applyFont="1" applyFill="1" applyBorder="1" applyAlignment="1" applyProtection="1">
      <alignment horizontal="distributed" vertical="center"/>
      <protection hidden="1"/>
    </xf>
    <xf numFmtId="3" fontId="0" fillId="32" borderId="42" xfId="0" applyNumberFormat="1" applyFont="1" applyFill="1" applyBorder="1" applyAlignment="1" applyProtection="1">
      <alignment horizontal="distributed" vertical="center"/>
      <protection hidden="1"/>
    </xf>
    <xf numFmtId="188" fontId="0" fillId="0" borderId="0" xfId="0" applyNumberFormat="1" applyAlignment="1" applyProtection="1">
      <alignment vertical="center"/>
      <protection hidden="1"/>
    </xf>
    <xf numFmtId="188" fontId="0" fillId="0" borderId="0" xfId="0" applyNumberFormat="1" applyAlignment="1" applyProtection="1">
      <alignment horizontal="right" vertical="center"/>
      <protection hidden="1"/>
    </xf>
    <xf numFmtId="188" fontId="0" fillId="0" borderId="0" xfId="0" applyNumberFormat="1" applyAlignment="1" applyProtection="1">
      <alignment horizontal="left" vertical="center"/>
      <protection hidden="1"/>
    </xf>
    <xf numFmtId="3" fontId="0" fillId="32" borderId="46" xfId="0" applyNumberFormat="1" applyFont="1" applyFill="1" applyBorder="1" applyAlignment="1" applyProtection="1">
      <alignment horizontal="distributed" vertical="center"/>
      <protection hidden="1"/>
    </xf>
    <xf numFmtId="3" fontId="0" fillId="39" borderId="6" xfId="0" applyNumberFormat="1" applyFont="1" applyFill="1" applyBorder="1" applyAlignment="1" applyProtection="1">
      <alignment vertical="center"/>
      <protection hidden="1"/>
    </xf>
    <xf numFmtId="3" fontId="0" fillId="39" borderId="14" xfId="0" applyNumberFormat="1" applyFont="1" applyFill="1" applyBorder="1" applyAlignment="1" applyProtection="1">
      <alignment vertical="center"/>
      <protection hidden="1"/>
    </xf>
    <xf numFmtId="3" fontId="0" fillId="32" borderId="6" xfId="0" applyNumberFormat="1" applyFont="1" applyFill="1" applyBorder="1" applyAlignment="1" applyProtection="1">
      <alignment vertical="center"/>
      <protection hidden="1"/>
    </xf>
    <xf numFmtId="3" fontId="0" fillId="32" borderId="14" xfId="0" applyNumberFormat="1" applyFont="1" applyFill="1" applyBorder="1" applyAlignment="1" applyProtection="1">
      <alignment vertical="center"/>
      <protection hidden="1"/>
    </xf>
    <xf numFmtId="185" fontId="34" fillId="0" borderId="0" xfId="0" applyNumberFormat="1" applyFont="1" applyBorder="1" applyAlignment="1" applyProtection="1">
      <alignment horizontal="center" vertical="center"/>
      <protection hidden="1"/>
    </xf>
    <xf numFmtId="0" fontId="41" fillId="0" borderId="0" xfId="43" applyFont="1" applyAlignment="1" applyProtection="1">
      <alignment vertical="center"/>
      <protection hidden="1"/>
    </xf>
    <xf numFmtId="3" fontId="38" fillId="0" borderId="0" xfId="51" applyNumberFormat="1" applyFont="1" applyFill="1" applyBorder="1" applyAlignment="1" applyProtection="1">
      <alignment vertical="center"/>
      <protection hidden="1"/>
    </xf>
    <xf numFmtId="3" fontId="31" fillId="32" borderId="6" xfId="0" applyNumberFormat="1" applyFont="1" applyFill="1" applyBorder="1" applyAlignment="1" applyProtection="1">
      <alignment horizontal="center" vertical="center"/>
      <protection hidden="1"/>
    </xf>
    <xf numFmtId="3" fontId="0" fillId="0" borderId="0" xfId="0" applyNumberFormat="1" applyFont="1" applyFill="1" applyAlignment="1" applyProtection="1">
      <alignment vertical="center"/>
      <protection hidden="1"/>
    </xf>
    <xf numFmtId="3" fontId="0" fillId="32" borderId="43" xfId="0" applyNumberFormat="1" applyFont="1" applyFill="1" applyBorder="1" applyAlignment="1" applyProtection="1">
      <alignment horizontal="distributed" vertical="center"/>
      <protection hidden="1"/>
    </xf>
    <xf numFmtId="3" fontId="0" fillId="32" borderId="35" xfId="0" applyNumberFormat="1" applyFont="1" applyFill="1" applyBorder="1" applyAlignment="1" applyProtection="1">
      <alignment horizontal="distributed" vertical="center"/>
      <protection hidden="1"/>
    </xf>
    <xf numFmtId="3" fontId="23" fillId="32" borderId="11" xfId="0" applyNumberFormat="1" applyFont="1" applyFill="1" applyBorder="1" applyAlignment="1" applyProtection="1">
      <alignment horizontal="distributed" vertical="center"/>
      <protection hidden="1"/>
    </xf>
    <xf numFmtId="3" fontId="0" fillId="32" borderId="11" xfId="0" applyNumberFormat="1" applyFont="1" applyFill="1" applyBorder="1" applyAlignment="1" applyProtection="1">
      <alignment vertical="center"/>
      <protection hidden="1"/>
    </xf>
    <xf numFmtId="3" fontId="35" fillId="0" borderId="57" xfId="0" applyNumberFormat="1" applyFont="1" applyBorder="1" applyAlignment="1" applyProtection="1">
      <alignment horizontal="center" vertical="center"/>
      <protection hidden="1"/>
    </xf>
    <xf numFmtId="3" fontId="0" fillId="0" borderId="54" xfId="51" applyNumberFormat="1" applyFont="1" applyFill="1" applyBorder="1" applyAlignment="1" applyProtection="1">
      <alignment vertical="center"/>
      <protection hidden="1"/>
    </xf>
    <xf numFmtId="3" fontId="0" fillId="0" borderId="55" xfId="51" applyNumberFormat="1" applyFont="1" applyFill="1" applyBorder="1" applyAlignment="1" applyProtection="1">
      <alignment vertical="center"/>
      <protection hidden="1"/>
    </xf>
    <xf numFmtId="3" fontId="0" fillId="0" borderId="41" xfId="51" applyNumberFormat="1" applyFont="1" applyFill="1" applyBorder="1" applyAlignment="1" applyProtection="1">
      <alignment vertical="center"/>
      <protection hidden="1"/>
    </xf>
    <xf numFmtId="3" fontId="29" fillId="0" borderId="56" xfId="51" applyNumberFormat="1" applyFont="1" applyFill="1" applyBorder="1" applyAlignment="1" applyProtection="1">
      <alignment vertical="center"/>
      <protection hidden="1"/>
    </xf>
    <xf numFmtId="3" fontId="29" fillId="0" borderId="0" xfId="51" applyNumberFormat="1" applyFont="1" applyFill="1" applyBorder="1" applyAlignment="1" applyProtection="1">
      <alignment vertical="center"/>
      <protection hidden="1"/>
    </xf>
    <xf numFmtId="3" fontId="0" fillId="0" borderId="57" xfId="51" applyNumberFormat="1" applyFont="1" applyFill="1" applyBorder="1" applyAlignment="1" applyProtection="1">
      <alignment vertical="center"/>
      <protection hidden="1"/>
    </xf>
    <xf numFmtId="3" fontId="0" fillId="0" borderId="57" xfId="51" applyNumberFormat="1" applyFont="1" applyFill="1" applyBorder="1" applyAlignment="1" applyProtection="1">
      <alignment vertical="center" wrapText="1"/>
      <protection hidden="1"/>
    </xf>
    <xf numFmtId="0" fontId="0" fillId="0" borderId="56" xfId="51" applyNumberFormat="1" applyFont="1" applyFill="1" applyBorder="1" applyAlignment="1" applyProtection="1">
      <alignment horizontal="right" vertical="center" textRotation="255"/>
      <protection hidden="1"/>
    </xf>
    <xf numFmtId="49" fontId="0" fillId="0" borderId="0" xfId="51" applyNumberFormat="1" applyFont="1" applyFill="1" applyBorder="1" applyAlignment="1" applyProtection="1">
      <alignment horizontal="right" vertical="center"/>
      <protection hidden="1"/>
    </xf>
    <xf numFmtId="3" fontId="0" fillId="0" borderId="56" xfId="51" applyNumberFormat="1" applyFont="1" applyFill="1" applyBorder="1" applyAlignment="1" applyProtection="1">
      <alignment vertical="center"/>
      <protection hidden="1"/>
    </xf>
    <xf numFmtId="49" fontId="0" fillId="0" borderId="0" xfId="51" applyNumberFormat="1" applyFont="1" applyFill="1" applyBorder="1" applyAlignment="1" applyProtection="1">
      <alignment horizontal="center" vertical="center"/>
      <protection hidden="1"/>
    </xf>
    <xf numFmtId="3" fontId="0" fillId="0" borderId="25" xfId="51" applyNumberFormat="1" applyFont="1" applyFill="1" applyBorder="1" applyAlignment="1" applyProtection="1">
      <alignment vertical="center"/>
      <protection hidden="1"/>
    </xf>
    <xf numFmtId="3" fontId="0" fillId="0" borderId="51" xfId="51" applyNumberFormat="1" applyFont="1" applyFill="1" applyBorder="1" applyAlignment="1" applyProtection="1">
      <alignment vertical="center"/>
      <protection hidden="1"/>
    </xf>
    <xf numFmtId="3" fontId="0" fillId="0" borderId="17" xfId="51" applyNumberFormat="1" applyFont="1" applyFill="1" applyBorder="1" applyAlignment="1" applyProtection="1">
      <alignment vertical="center"/>
      <protection hidden="1"/>
    </xf>
    <xf numFmtId="3" fontId="38" fillId="0" borderId="0" xfId="51" applyNumberFormat="1" applyFont="1" applyFill="1" applyBorder="1" applyAlignment="1" applyProtection="1">
      <alignment/>
      <protection hidden="1"/>
    </xf>
    <xf numFmtId="0" fontId="5" fillId="0" borderId="0" xfId="43" applyAlignment="1" applyProtection="1">
      <alignment vertical="center"/>
      <protection hidden="1"/>
    </xf>
    <xf numFmtId="3" fontId="0" fillId="0" borderId="0" xfId="51" applyNumberFormat="1" applyFont="1" applyFill="1" applyBorder="1" applyAlignment="1" applyProtection="1">
      <alignment/>
      <protection hidden="1"/>
    </xf>
    <xf numFmtId="3" fontId="0" fillId="0" borderId="0" xfId="51" applyNumberFormat="1" applyFont="1" applyFill="1" applyBorder="1" applyAlignment="1" applyProtection="1">
      <alignment horizontal="right" vertical="center"/>
      <protection hidden="1"/>
    </xf>
    <xf numFmtId="3" fontId="29" fillId="0" borderId="51" xfId="51" applyNumberFormat="1" applyFont="1" applyFill="1" applyBorder="1" applyAlignment="1" applyProtection="1">
      <alignment horizontal="center"/>
      <protection hidden="1"/>
    </xf>
    <xf numFmtId="3" fontId="0" fillId="32" borderId="6" xfId="51" applyNumberFormat="1" applyFont="1" applyFill="1" applyBorder="1" applyAlignment="1" applyProtection="1">
      <alignment horizontal="center" vertical="center"/>
      <protection hidden="1"/>
    </xf>
    <xf numFmtId="3" fontId="0" fillId="39" borderId="6" xfId="51" applyNumberFormat="1" applyFont="1" applyFill="1" applyBorder="1" applyAlignment="1" applyProtection="1">
      <alignment horizontal="center" vertical="center"/>
      <protection hidden="1"/>
    </xf>
    <xf numFmtId="3" fontId="0" fillId="39" borderId="11"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horizontal="distributed" vertical="center"/>
      <protection hidden="1"/>
    </xf>
    <xf numFmtId="191" fontId="0" fillId="32" borderId="39" xfId="51" applyNumberFormat="1" applyFont="1" applyFill="1" applyBorder="1" applyAlignment="1" applyProtection="1">
      <alignment horizontal="distributed" vertical="center"/>
      <protection hidden="1"/>
    </xf>
    <xf numFmtId="3" fontId="0" fillId="32" borderId="6" xfId="51" applyNumberFormat="1" applyFont="1" applyFill="1" applyBorder="1" applyAlignment="1" applyProtection="1">
      <alignment/>
      <protection hidden="1"/>
    </xf>
    <xf numFmtId="3" fontId="0" fillId="32" borderId="18" xfId="51" applyNumberFormat="1" applyFont="1" applyFill="1" applyBorder="1" applyAlignment="1" applyProtection="1">
      <alignment horizontal="distributed" vertical="center"/>
      <protection hidden="1"/>
    </xf>
    <xf numFmtId="3" fontId="0" fillId="32" borderId="43" xfId="51" applyNumberFormat="1" applyFont="1" applyFill="1" applyBorder="1" applyAlignment="1" applyProtection="1">
      <alignment horizontal="distributed" vertical="center"/>
      <protection hidden="1"/>
    </xf>
    <xf numFmtId="3" fontId="0" fillId="32" borderId="35" xfId="51" applyNumberFormat="1" applyFont="1" applyFill="1" applyBorder="1" applyAlignment="1" applyProtection="1">
      <alignment horizontal="distributed" vertical="center"/>
      <protection hidden="1"/>
    </xf>
    <xf numFmtId="3" fontId="0" fillId="32" borderId="25" xfId="51" applyNumberFormat="1" applyFont="1" applyFill="1" applyBorder="1" applyAlignment="1" applyProtection="1">
      <alignment horizontal="distributed" vertical="center"/>
      <protection hidden="1"/>
    </xf>
    <xf numFmtId="3" fontId="23" fillId="32" borderId="11" xfId="51" applyNumberFormat="1" applyFont="1" applyFill="1" applyBorder="1" applyAlignment="1" applyProtection="1">
      <alignment horizontal="distributed" vertical="center"/>
      <protection hidden="1"/>
    </xf>
    <xf numFmtId="3" fontId="0" fillId="32" borderId="11" xfId="51" applyNumberFormat="1" applyFont="1" applyFill="1" applyBorder="1" applyAlignment="1" applyProtection="1">
      <alignment/>
      <protection hidden="1"/>
    </xf>
    <xf numFmtId="3" fontId="0" fillId="32" borderId="29" xfId="51" applyNumberFormat="1" applyFont="1" applyFill="1" applyBorder="1" applyAlignment="1" applyProtection="1">
      <alignment horizontal="distributed" vertical="center"/>
      <protection hidden="1"/>
    </xf>
    <xf numFmtId="3" fontId="0" fillId="32" borderId="34" xfId="51" applyNumberFormat="1" applyFont="1" applyFill="1" applyBorder="1" applyAlignment="1" applyProtection="1">
      <alignment horizontal="distributed" vertical="center"/>
      <protection hidden="1"/>
    </xf>
    <xf numFmtId="3" fontId="0" fillId="32" borderId="39" xfId="51" applyNumberFormat="1" applyFont="1" applyFill="1" applyBorder="1" applyAlignment="1" applyProtection="1">
      <alignment horizontal="distributed" vertical="center"/>
      <protection hidden="1"/>
    </xf>
    <xf numFmtId="3" fontId="0" fillId="32" borderId="42" xfId="51" applyNumberFormat="1" applyFont="1" applyFill="1" applyBorder="1" applyAlignment="1" applyProtection="1">
      <alignment horizontal="distributed" vertical="center"/>
      <protection hidden="1"/>
    </xf>
    <xf numFmtId="3" fontId="0" fillId="0" borderId="0" xfId="51" applyNumberFormat="1" applyFont="1" applyFill="1" applyBorder="1" applyAlignment="1" applyProtection="1">
      <alignment vertical="center"/>
      <protection hidden="1"/>
    </xf>
    <xf numFmtId="3" fontId="0" fillId="32" borderId="46" xfId="51" applyNumberFormat="1" applyFont="1" applyFill="1" applyBorder="1" applyAlignment="1" applyProtection="1">
      <alignment horizontal="distributed" vertical="center"/>
      <protection hidden="1"/>
    </xf>
    <xf numFmtId="3" fontId="35" fillId="0" borderId="57" xfId="51" applyNumberFormat="1" applyFont="1" applyFill="1" applyBorder="1" applyAlignment="1" applyProtection="1">
      <alignment horizontal="center" vertical="center"/>
      <protection hidden="1"/>
    </xf>
    <xf numFmtId="3" fontId="31" fillId="32" borderId="6" xfId="51" applyNumberFormat="1" applyFont="1" applyFill="1" applyBorder="1" applyAlignment="1" applyProtection="1">
      <alignment horizontal="center" vertical="center"/>
      <protection hidden="1"/>
    </xf>
    <xf numFmtId="186" fontId="0" fillId="39" borderId="11"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vertical="center"/>
      <protection hidden="1"/>
    </xf>
    <xf numFmtId="3" fontId="0" fillId="32" borderId="11" xfId="51" applyNumberFormat="1" applyFont="1" applyFill="1" applyBorder="1" applyAlignment="1" applyProtection="1">
      <alignment vertical="center"/>
      <protection hidden="1"/>
    </xf>
    <xf numFmtId="9" fontId="29" fillId="0" borderId="0" xfId="0" applyNumberFormat="1" applyFont="1" applyBorder="1" applyAlignment="1" applyProtection="1">
      <alignment horizontal="center" vertical="center"/>
      <protection hidden="1"/>
    </xf>
    <xf numFmtId="0" fontId="42" fillId="0" borderId="0" xfId="43" applyFont="1" applyAlignment="1" applyProtection="1">
      <alignment horizontal="left" vertical="center"/>
      <protection hidden="1"/>
    </xf>
    <xf numFmtId="186" fontId="0" fillId="32" borderId="25" xfId="0" applyNumberFormat="1" applyFill="1" applyBorder="1" applyAlignment="1" applyProtection="1">
      <alignment horizontal="distributed" vertical="center"/>
      <protection hidden="1"/>
    </xf>
    <xf numFmtId="186" fontId="0" fillId="39" borderId="39" xfId="0" applyNumberFormat="1" applyFill="1" applyBorder="1" applyAlignment="1" applyProtection="1">
      <alignment horizontal="center" vertical="center"/>
      <protection hidden="1"/>
    </xf>
    <xf numFmtId="186" fontId="0" fillId="32" borderId="25" xfId="0" applyNumberFormat="1" applyFont="1" applyFill="1" applyBorder="1" applyAlignment="1" applyProtection="1">
      <alignment horizontal="distributed" vertical="center"/>
      <protection hidden="1"/>
    </xf>
    <xf numFmtId="186" fontId="0" fillId="39" borderId="39"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206" fontId="0" fillId="0" borderId="0" xfId="0" applyNumberFormat="1" applyFont="1" applyBorder="1" applyAlignment="1" applyProtection="1">
      <alignment vertical="center"/>
      <protection hidden="1"/>
    </xf>
    <xf numFmtId="3" fontId="0" fillId="39" borderId="39" xfId="0" applyNumberFormat="1" applyFont="1" applyFill="1" applyBorder="1" applyAlignment="1" applyProtection="1">
      <alignment horizontal="center" vertical="center"/>
      <protection hidden="1"/>
    </xf>
    <xf numFmtId="3" fontId="20" fillId="38" borderId="25" xfId="0" applyNumberFormat="1" applyFont="1" applyFill="1" applyBorder="1" applyAlignment="1" applyProtection="1">
      <alignment horizontal="center" vertical="center"/>
      <protection hidden="1"/>
    </xf>
    <xf numFmtId="0" fontId="44" fillId="0" borderId="0" xfId="0" applyFont="1" applyAlignment="1" applyProtection="1">
      <alignment horizontal="center"/>
      <protection hidden="1"/>
    </xf>
    <xf numFmtId="194" fontId="0" fillId="0" borderId="6" xfId="0" applyNumberFormat="1" applyFont="1" applyBorder="1" applyAlignment="1" applyProtection="1">
      <alignment horizontal="right" vertical="center"/>
      <protection hidden="1"/>
    </xf>
    <xf numFmtId="194" fontId="0" fillId="0" borderId="48" xfId="0" applyNumberFormat="1" applyFont="1" applyBorder="1" applyAlignment="1" applyProtection="1">
      <alignment horizontal="right" vertical="center"/>
      <protection hidden="1"/>
    </xf>
    <xf numFmtId="190" fontId="0" fillId="0" borderId="14" xfId="0" applyNumberFormat="1" applyFont="1" applyBorder="1" applyAlignment="1" applyProtection="1" quotePrefix="1">
      <alignment horizontal="right" vertical="center"/>
      <protection hidden="1"/>
    </xf>
    <xf numFmtId="190" fontId="0" fillId="0" borderId="49" xfId="0" applyNumberFormat="1" applyFont="1" applyBorder="1" applyAlignment="1" applyProtection="1">
      <alignment horizontal="right" vertical="center"/>
      <protection hidden="1"/>
    </xf>
    <xf numFmtId="0" fontId="23" fillId="0" borderId="54" xfId="0" applyNumberFormat="1" applyFont="1" applyBorder="1" applyAlignment="1" applyProtection="1">
      <alignment horizontal="right" vertical="center"/>
      <protection hidden="1"/>
    </xf>
    <xf numFmtId="194" fontId="0" fillId="0" borderId="60" xfId="0" applyNumberFormat="1" applyFont="1" applyBorder="1" applyAlignment="1" applyProtection="1">
      <alignment horizontal="right" vertical="center"/>
      <protection hidden="1"/>
    </xf>
    <xf numFmtId="190" fontId="0" fillId="0" borderId="41" xfId="0" applyNumberFormat="1" applyFont="1" applyBorder="1" applyAlignment="1" applyProtection="1" quotePrefix="1">
      <alignment horizontal="right" vertical="center"/>
      <protection hidden="1"/>
    </xf>
    <xf numFmtId="194" fontId="0" fillId="0" borderId="61" xfId="0" applyNumberFormat="1" applyFont="1" applyBorder="1" applyAlignment="1" applyProtection="1">
      <alignment horizontal="right" vertical="center"/>
      <protection hidden="1"/>
    </xf>
    <xf numFmtId="194" fontId="0" fillId="0" borderId="25" xfId="0" applyNumberFormat="1" applyFont="1" applyBorder="1" applyAlignment="1" applyProtection="1">
      <alignment horizontal="right" vertical="center"/>
      <protection hidden="1"/>
    </xf>
    <xf numFmtId="194" fontId="0" fillId="0" borderId="26" xfId="0" applyNumberFormat="1" applyFont="1" applyBorder="1" applyAlignment="1" applyProtection="1">
      <alignment horizontal="right" vertical="center"/>
      <protection hidden="1"/>
    </xf>
    <xf numFmtId="190" fontId="0" fillId="0" borderId="17" xfId="0" applyNumberFormat="1" applyFont="1" applyBorder="1" applyAlignment="1" applyProtection="1" quotePrefix="1">
      <alignment horizontal="right" vertical="center"/>
      <protection hidden="1"/>
    </xf>
    <xf numFmtId="194" fontId="0" fillId="0" borderId="27" xfId="0" applyNumberFormat="1" applyFont="1" applyBorder="1" applyAlignment="1" applyProtection="1">
      <alignment horizontal="right" vertical="center"/>
      <protection hidden="1"/>
    </xf>
    <xf numFmtId="194" fontId="0" fillId="0" borderId="49" xfId="0" applyNumberFormat="1" applyFont="1" applyBorder="1" applyAlignment="1" applyProtection="1">
      <alignment horizontal="right" vertical="center"/>
      <protection hidden="1"/>
    </xf>
    <xf numFmtId="194" fontId="0" fillId="0" borderId="11" xfId="0" applyNumberFormat="1" applyFont="1" applyBorder="1" applyAlignment="1" applyProtection="1">
      <alignment horizontal="right" vertical="center"/>
      <protection hidden="1"/>
    </xf>
    <xf numFmtId="194" fontId="0" fillId="0" borderId="50" xfId="0" applyNumberFormat="1" applyFont="1" applyBorder="1" applyAlignment="1" applyProtection="1">
      <alignment horizontal="right" vertical="center"/>
      <protection hidden="1"/>
    </xf>
    <xf numFmtId="197" fontId="23" fillId="0" borderId="39" xfId="0" applyNumberFormat="1" applyFont="1" applyBorder="1" applyAlignment="1" applyProtection="1">
      <alignment horizontal="right" vertical="center"/>
      <protection hidden="1"/>
    </xf>
    <xf numFmtId="194" fontId="23" fillId="0" borderId="11" xfId="0" applyNumberFormat="1" applyFont="1" applyBorder="1" applyAlignment="1" applyProtection="1">
      <alignment horizontal="right" vertical="center"/>
      <protection hidden="1"/>
    </xf>
    <xf numFmtId="194" fontId="0" fillId="0" borderId="11" xfId="51" applyNumberFormat="1" applyFont="1" applyFill="1" applyBorder="1" applyAlignment="1" applyProtection="1">
      <alignment horizontal="right" vertical="center"/>
      <protection hidden="1"/>
    </xf>
    <xf numFmtId="0" fontId="14" fillId="0" borderId="11" xfId="51" applyNumberFormat="1" applyFont="1" applyFill="1" applyBorder="1" applyAlignment="1" applyProtection="1">
      <alignment horizontal="right" vertical="center"/>
      <protection hidden="1"/>
    </xf>
    <xf numFmtId="194" fontId="0" fillId="0" borderId="50" xfId="51" applyNumberFormat="1" applyFont="1" applyFill="1" applyBorder="1" applyAlignment="1" applyProtection="1">
      <alignment horizontal="right" vertical="center"/>
      <protection hidden="1"/>
    </xf>
    <xf numFmtId="197" fontId="19" fillId="0" borderId="50" xfId="51" applyNumberFormat="1" applyFont="1" applyFill="1" applyBorder="1" applyAlignment="1" applyProtection="1">
      <alignment horizontal="right" vertical="center"/>
      <protection hidden="1"/>
    </xf>
    <xf numFmtId="197" fontId="23" fillId="0" borderId="39" xfId="51" applyNumberFormat="1" applyFont="1" applyFill="1" applyBorder="1" applyAlignment="1" applyProtection="1">
      <alignment horizontal="right" vertical="center"/>
      <protection hidden="1"/>
    </xf>
    <xf numFmtId="197" fontId="14" fillId="0" borderId="39" xfId="51" applyNumberFormat="1" applyFont="1" applyFill="1" applyBorder="1" applyAlignment="1" applyProtection="1">
      <alignment horizontal="right" vertical="center"/>
      <protection hidden="1"/>
    </xf>
    <xf numFmtId="194" fontId="26" fillId="0" borderId="11" xfId="51" applyNumberFormat="1" applyFont="1" applyFill="1" applyBorder="1" applyAlignment="1" applyProtection="1">
      <alignment horizontal="right" vertical="center"/>
      <protection hidden="1"/>
    </xf>
    <xf numFmtId="197" fontId="19" fillId="0" borderId="39" xfId="51" applyNumberFormat="1" applyFont="1" applyFill="1" applyBorder="1" applyAlignment="1" applyProtection="1">
      <alignment horizontal="right" vertical="center"/>
      <protection hidden="1"/>
    </xf>
    <xf numFmtId="194" fontId="23" fillId="0" borderId="11" xfId="51" applyNumberFormat="1" applyFont="1" applyFill="1" applyBorder="1" applyAlignment="1" applyProtection="1">
      <alignment horizontal="right" vertical="center"/>
      <protection hidden="1"/>
    </xf>
    <xf numFmtId="0" fontId="19" fillId="0" borderId="53" xfId="53" applyFont="1" applyBorder="1" applyAlignment="1" applyProtection="1">
      <alignment horizontal="center" vertical="top" wrapText="1"/>
      <protection hidden="1"/>
    </xf>
    <xf numFmtId="0" fontId="42" fillId="0" borderId="0" xfId="43" applyFont="1" applyBorder="1" applyAlignment="1" applyProtection="1">
      <alignment horizontal="left" vertical="center"/>
      <protection hidden="1"/>
    </xf>
    <xf numFmtId="0" fontId="42" fillId="0" borderId="0" xfId="43" applyFont="1"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54" applyFont="1" applyAlignment="1" applyProtection="1">
      <alignment horizontal="center" vertical="center"/>
      <protection hidden="1"/>
    </xf>
    <xf numFmtId="186" fontId="83" fillId="40" borderId="11" xfId="0" applyNumberFormat="1" applyFont="1" applyFill="1" applyBorder="1" applyAlignment="1" applyProtection="1">
      <alignment horizontal="right" vertical="center"/>
      <protection locked="0"/>
    </xf>
    <xf numFmtId="185" fontId="83" fillId="40" borderId="11" xfId="0" applyNumberFormat="1" applyFont="1" applyFill="1" applyBorder="1" applyAlignment="1" applyProtection="1">
      <alignment horizontal="right" vertical="center"/>
      <protection locked="0"/>
    </xf>
    <xf numFmtId="185" fontId="83" fillId="40" borderId="11" xfId="0" applyNumberFormat="1" applyFont="1" applyFill="1" applyBorder="1" applyAlignment="1" applyProtection="1">
      <alignment horizontal="right" vertical="center"/>
      <protection hidden="1"/>
    </xf>
    <xf numFmtId="186" fontId="83" fillId="40" borderId="11" xfId="0" applyNumberFormat="1" applyFont="1" applyFill="1" applyBorder="1" applyAlignment="1" applyProtection="1">
      <alignment horizontal="right" vertical="center"/>
      <protection hidden="1"/>
    </xf>
    <xf numFmtId="0" fontId="2" fillId="32" borderId="11"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4" fillId="0" borderId="6" xfId="0" applyNumberFormat="1" applyFont="1" applyBorder="1" applyAlignment="1" applyProtection="1">
      <alignment horizontal="center" vertical="center"/>
      <protection hidden="1"/>
    </xf>
    <xf numFmtId="0" fontId="14" fillId="0" borderId="52"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0" fillId="32" borderId="6" xfId="0" applyFont="1" applyFill="1" applyBorder="1" applyAlignment="1" applyProtection="1">
      <alignment horizontal="center" vertical="center"/>
      <protection hidden="1"/>
    </xf>
    <xf numFmtId="0" fontId="0" fillId="32" borderId="52" xfId="0" applyFont="1" applyFill="1" applyBorder="1" applyAlignment="1" applyProtection="1">
      <alignment horizontal="center" vertical="center"/>
      <protection hidden="1"/>
    </xf>
    <xf numFmtId="3" fontId="0" fillId="32" borderId="6"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0" fillId="32" borderId="14" xfId="0" applyFont="1" applyFill="1" applyBorder="1" applyAlignment="1" applyProtection="1">
      <alignment horizontal="center" vertical="center"/>
      <protection hidden="1"/>
    </xf>
    <xf numFmtId="0" fontId="9" fillId="0" borderId="0" xfId="54" applyFont="1" applyAlignment="1" applyProtection="1">
      <alignment horizontal="center" vertical="center"/>
      <protection hidden="1"/>
    </xf>
    <xf numFmtId="0" fontId="9" fillId="0" borderId="0" xfId="53" applyFont="1" applyAlignment="1" applyProtection="1">
      <alignment horizontal="center" vertical="center"/>
      <protection hidden="1"/>
    </xf>
    <xf numFmtId="0" fontId="8" fillId="0" borderId="0" xfId="52" applyFont="1" applyAlignment="1" applyProtection="1">
      <alignment horizontal="center" vertical="center"/>
      <protection hidden="1"/>
    </xf>
    <xf numFmtId="0" fontId="17" fillId="0" borderId="50" xfId="53" applyFont="1" applyBorder="1" applyAlignment="1" applyProtection="1">
      <alignment horizontal="center" vertical="center" wrapText="1"/>
      <protection hidden="1"/>
    </xf>
    <xf numFmtId="0" fontId="17" fillId="0" borderId="39" xfId="53" applyFont="1" applyBorder="1" applyAlignment="1" applyProtection="1">
      <alignment horizontal="center" vertical="center" wrapText="1"/>
      <protection hidden="1"/>
    </xf>
    <xf numFmtId="0" fontId="17" fillId="0" borderId="54" xfId="53" applyFont="1" applyBorder="1" applyAlignment="1" applyProtection="1">
      <alignment horizontal="center" vertical="center" wrapText="1"/>
      <protection hidden="1"/>
    </xf>
    <xf numFmtId="0" fontId="17" fillId="0" borderId="55" xfId="53" applyFont="1" applyBorder="1" applyAlignment="1" applyProtection="1">
      <alignment horizontal="center" vertical="center" wrapText="1"/>
      <protection hidden="1"/>
    </xf>
    <xf numFmtId="0" fontId="17" fillId="0" borderId="41" xfId="53" applyFont="1" applyBorder="1" applyAlignment="1" applyProtection="1">
      <alignment horizontal="center" vertical="center" wrapText="1"/>
      <protection hidden="1"/>
    </xf>
    <xf numFmtId="0" fontId="17" fillId="0" borderId="25" xfId="53" applyFont="1" applyBorder="1" applyAlignment="1" applyProtection="1">
      <alignment horizontal="center" vertical="center" wrapText="1"/>
      <protection hidden="1"/>
    </xf>
    <xf numFmtId="0" fontId="17" fillId="0" borderId="51" xfId="53" applyFont="1" applyBorder="1" applyAlignment="1" applyProtection="1">
      <alignment horizontal="center" vertical="center" wrapText="1"/>
      <protection hidden="1"/>
    </xf>
    <xf numFmtId="0" fontId="17" fillId="0" borderId="17" xfId="53" applyFont="1" applyBorder="1" applyAlignment="1" applyProtection="1">
      <alignment horizontal="center" vertical="center" wrapText="1"/>
      <protection hidden="1"/>
    </xf>
    <xf numFmtId="0" fontId="0" fillId="0" borderId="5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39" fillId="0" borderId="0" xfId="43" applyFont="1" applyAlignment="1" applyProtection="1">
      <alignment horizontal="left" vertical="center"/>
      <protection hidden="1"/>
    </xf>
    <xf numFmtId="0" fontId="24" fillId="0" borderId="0" xfId="55"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39" fillId="0" borderId="0" xfId="43" applyFont="1" applyBorder="1" applyAlignment="1" applyProtection="1">
      <alignment horizontal="left" vertical="center"/>
      <protection hidden="1"/>
    </xf>
    <xf numFmtId="0" fontId="0" fillId="0" borderId="0" xfId="0" applyAlignment="1" applyProtection="1">
      <alignment horizontal="left"/>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1" xfId="0" applyBorder="1" applyAlignment="1" applyProtection="1" quotePrefix="1">
      <alignment horizontal="center" vertical="center"/>
      <protection hidden="1"/>
    </xf>
    <xf numFmtId="0" fontId="0" fillId="0" borderId="11" xfId="0" applyBorder="1" applyAlignment="1" applyProtection="1">
      <alignment horizontal="center" vertical="center"/>
      <protection hidden="1"/>
    </xf>
    <xf numFmtId="0" fontId="0" fillId="0" borderId="54"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236" fontId="0" fillId="0" borderId="0" xfId="0" applyNumberFormat="1" applyBorder="1" applyAlignment="1" applyProtection="1">
      <alignment horizontal="left" vertical="center"/>
      <protection hidden="1"/>
    </xf>
    <xf numFmtId="236" fontId="0" fillId="0" borderId="51" xfId="0" applyNumberFormat="1" applyBorder="1" applyAlignment="1" applyProtection="1">
      <alignment horizontal="left" vertical="center"/>
      <protection hidden="1"/>
    </xf>
    <xf numFmtId="197" fontId="0" fillId="0" borderId="54" xfId="0" applyNumberFormat="1" applyBorder="1" applyAlignment="1" applyProtection="1">
      <alignment horizontal="center" vertical="center"/>
      <protection hidden="1"/>
    </xf>
    <xf numFmtId="197" fontId="0" fillId="0" borderId="41" xfId="0" applyNumberFormat="1" applyBorder="1" applyAlignment="1" applyProtection="1">
      <alignment horizontal="center" vertical="center"/>
      <protection hidden="1"/>
    </xf>
    <xf numFmtId="197" fontId="0" fillId="0" borderId="56" xfId="0" applyNumberFormat="1" applyBorder="1" applyAlignment="1" applyProtection="1">
      <alignment horizontal="center" vertical="center"/>
      <protection hidden="1"/>
    </xf>
    <xf numFmtId="197" fontId="0" fillId="0" borderId="57" xfId="0" applyNumberFormat="1" applyBorder="1" applyAlignment="1" applyProtection="1">
      <alignment horizontal="center" vertical="center"/>
      <protection hidden="1"/>
    </xf>
    <xf numFmtId="197" fontId="0" fillId="0" borderId="25" xfId="0" applyNumberFormat="1" applyBorder="1" applyAlignment="1" applyProtection="1">
      <alignment horizontal="center" vertical="center"/>
      <protection hidden="1"/>
    </xf>
    <xf numFmtId="197" fontId="0" fillId="0" borderId="17" xfId="0" applyNumberFormat="1" applyBorder="1" applyAlignment="1" applyProtection="1">
      <alignment horizontal="center" vertical="center"/>
      <protection hidden="1"/>
    </xf>
    <xf numFmtId="0" fontId="2" fillId="0" borderId="54" xfId="0" applyFont="1" applyBorder="1" applyAlignment="1" applyProtection="1" quotePrefix="1">
      <alignment horizontal="left" vertical="center"/>
      <protection hidden="1"/>
    </xf>
    <xf numFmtId="0" fontId="2" fillId="0" borderId="55" xfId="0" applyFont="1" applyBorder="1" applyAlignment="1" applyProtection="1" quotePrefix="1">
      <alignment horizontal="left" vertical="center"/>
      <protection hidden="1"/>
    </xf>
    <xf numFmtId="0" fontId="2" fillId="0" borderId="41" xfId="0" applyFont="1" applyBorder="1" applyAlignment="1" applyProtection="1" quotePrefix="1">
      <alignment horizontal="left" vertical="center"/>
      <protection hidden="1"/>
    </xf>
    <xf numFmtId="0" fontId="2" fillId="0" borderId="56" xfId="0" applyFont="1" applyBorder="1" applyAlignment="1" applyProtection="1" quotePrefix="1">
      <alignment horizontal="left" vertical="center"/>
      <protection hidden="1"/>
    </xf>
    <xf numFmtId="0" fontId="2" fillId="0" borderId="0" xfId="0" applyFont="1" applyBorder="1" applyAlignment="1" applyProtection="1" quotePrefix="1">
      <alignment horizontal="left" vertical="center"/>
      <protection hidden="1"/>
    </xf>
    <xf numFmtId="0" fontId="2" fillId="0" borderId="57" xfId="0" applyFont="1" applyBorder="1" applyAlignment="1" applyProtection="1" quotePrefix="1">
      <alignment horizontal="left" vertical="center"/>
      <protection hidden="1"/>
    </xf>
    <xf numFmtId="0" fontId="2" fillId="0" borderId="5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25" xfId="0" applyFont="1" applyBorder="1" applyAlignment="1" applyProtection="1">
      <alignment horizontal="left" vertical="top" wrapText="1"/>
      <protection hidden="1"/>
    </xf>
    <xf numFmtId="0" fontId="2" fillId="0" borderId="51"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54" xfId="0" applyFont="1" applyBorder="1" applyAlignment="1" applyProtection="1">
      <alignment horizontal="left" vertical="center"/>
      <protection hidden="1"/>
    </xf>
    <xf numFmtId="0" fontId="2" fillId="0" borderId="55" xfId="0" applyFont="1" applyBorder="1" applyAlignment="1" applyProtection="1">
      <alignment horizontal="left" vertical="center"/>
      <protection hidden="1"/>
    </xf>
    <xf numFmtId="0" fontId="2" fillId="0" borderId="41" xfId="0" applyFont="1" applyBorder="1" applyAlignment="1" applyProtection="1">
      <alignment horizontal="left" vertical="center"/>
      <protection hidden="1"/>
    </xf>
    <xf numFmtId="0" fontId="2" fillId="0" borderId="56"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57" xfId="0" applyFont="1" applyBorder="1" applyAlignment="1" applyProtection="1">
      <alignment horizontal="left" vertical="center"/>
      <protection hidden="1"/>
    </xf>
    <xf numFmtId="3" fontId="8" fillId="0" borderId="0" xfId="0" applyNumberFormat="1" applyFont="1" applyAlignment="1" applyProtection="1">
      <alignment horizontal="center" vertical="center"/>
      <protection hidden="1"/>
    </xf>
    <xf numFmtId="3" fontId="0" fillId="0" borderId="0" xfId="0" applyNumberFormat="1" applyFont="1" applyAlignment="1" applyProtection="1">
      <alignment horizontal="right" vertical="center"/>
      <protection hidden="1"/>
    </xf>
    <xf numFmtId="0" fontId="32" fillId="34" borderId="54" xfId="0" applyFont="1" applyFill="1" applyBorder="1" applyAlignment="1" applyProtection="1">
      <alignment horizontal="center" vertical="center"/>
      <protection hidden="1"/>
    </xf>
    <xf numFmtId="0" fontId="32" fillId="34" borderId="55" xfId="0" applyFont="1" applyFill="1" applyBorder="1" applyAlignment="1" applyProtection="1">
      <alignment horizontal="center" vertical="center"/>
      <protection hidden="1"/>
    </xf>
    <xf numFmtId="0" fontId="32" fillId="34" borderId="41" xfId="0" applyFont="1" applyFill="1" applyBorder="1" applyAlignment="1" applyProtection="1">
      <alignment horizontal="center" vertical="center"/>
      <protection hidden="1"/>
    </xf>
    <xf numFmtId="0" fontId="32" fillId="34" borderId="25" xfId="0" applyFont="1" applyFill="1" applyBorder="1" applyAlignment="1" applyProtection="1">
      <alignment horizontal="center" vertical="center"/>
      <protection hidden="1"/>
    </xf>
    <xf numFmtId="0" fontId="32" fillId="34" borderId="51" xfId="0" applyFont="1" applyFill="1" applyBorder="1" applyAlignment="1" applyProtection="1">
      <alignment horizontal="center" vertical="center"/>
      <protection hidden="1"/>
    </xf>
    <xf numFmtId="0" fontId="32" fillId="34" borderId="17" xfId="0" applyFont="1" applyFill="1" applyBorder="1" applyAlignment="1" applyProtection="1">
      <alignment horizontal="center" vertical="center"/>
      <protection hidden="1"/>
    </xf>
    <xf numFmtId="192" fontId="36" fillId="0" borderId="50" xfId="0" applyNumberFormat="1" applyFont="1" applyBorder="1" applyAlignment="1" applyProtection="1">
      <alignment horizontal="right" vertical="center"/>
      <protection locked="0"/>
    </xf>
    <xf numFmtId="192" fontId="36" fillId="0" borderId="39" xfId="0" applyNumberFormat="1" applyFont="1" applyBorder="1" applyAlignment="1" applyProtection="1">
      <alignment horizontal="right" vertical="center"/>
      <protection locked="0"/>
    </xf>
    <xf numFmtId="0" fontId="26" fillId="34" borderId="53" xfId="0" applyFont="1" applyFill="1" applyBorder="1" applyAlignment="1" applyProtection="1">
      <alignment horizontal="center" vertical="center"/>
      <protection hidden="1"/>
    </xf>
    <xf numFmtId="0" fontId="26" fillId="34" borderId="39" xfId="0" applyFont="1" applyFill="1" applyBorder="1" applyAlignment="1" applyProtection="1">
      <alignment horizontal="center" vertical="center"/>
      <protection hidden="1"/>
    </xf>
    <xf numFmtId="0" fontId="33" fillId="34" borderId="53" xfId="0" applyFont="1" applyFill="1" applyBorder="1" applyAlignment="1" applyProtection="1">
      <alignment horizontal="center" vertical="center"/>
      <protection hidden="1"/>
    </xf>
    <xf numFmtId="189" fontId="29" fillId="39" borderId="50" xfId="0" applyNumberFormat="1" applyFont="1" applyFill="1" applyBorder="1" applyAlignment="1" applyProtection="1">
      <alignment horizontal="center" vertical="center"/>
      <protection hidden="1"/>
    </xf>
    <xf numFmtId="189" fontId="29" fillId="39" borderId="39" xfId="0" applyNumberFormat="1" applyFont="1" applyFill="1" applyBorder="1" applyAlignment="1" applyProtection="1">
      <alignment horizontal="center" vertical="center"/>
      <protection hidden="1"/>
    </xf>
    <xf numFmtId="192" fontId="36" fillId="0" borderId="42" xfId="0" applyNumberFormat="1" applyFont="1" applyBorder="1" applyAlignment="1" applyProtection="1">
      <alignment horizontal="right" vertical="center"/>
      <protection locked="0"/>
    </xf>
    <xf numFmtId="3" fontId="29" fillId="0" borderId="56" xfId="0" applyNumberFormat="1" applyFont="1" applyBorder="1" applyAlignment="1" applyProtection="1">
      <alignment horizontal="left" vertical="center"/>
      <protection hidden="1"/>
    </xf>
    <xf numFmtId="3" fontId="23" fillId="32" borderId="54" xfId="0" applyNumberFormat="1" applyFont="1" applyFill="1" applyBorder="1" applyAlignment="1" applyProtection="1">
      <alignment horizontal="distributed" vertical="center"/>
      <protection hidden="1"/>
    </xf>
    <xf numFmtId="3" fontId="23" fillId="32" borderId="25" xfId="0" applyNumberFormat="1" applyFont="1" applyFill="1" applyBorder="1" applyAlignment="1" applyProtection="1">
      <alignment horizontal="distributed" vertical="center"/>
      <protection hidden="1"/>
    </xf>
    <xf numFmtId="0" fontId="29" fillId="39" borderId="50" xfId="0" applyFont="1" applyFill="1" applyBorder="1" applyAlignment="1" applyProtection="1">
      <alignment horizontal="center" vertical="center"/>
      <protection hidden="1"/>
    </xf>
    <xf numFmtId="0" fontId="29" fillId="39" borderId="39" xfId="0" applyFont="1" applyFill="1" applyBorder="1" applyAlignment="1" applyProtection="1">
      <alignment horizontal="center" vertical="center"/>
      <protection hidden="1"/>
    </xf>
    <xf numFmtId="192" fontId="36" fillId="0" borderId="14" xfId="0" applyNumberFormat="1" applyFont="1" applyBorder="1" applyAlignment="1" applyProtection="1">
      <alignment horizontal="right" vertical="center"/>
      <protection locked="0"/>
    </xf>
    <xf numFmtId="0" fontId="33" fillId="35" borderId="53" xfId="0" applyFont="1" applyFill="1" applyBorder="1" applyAlignment="1" applyProtection="1">
      <alignment horizontal="center" vertical="center"/>
      <protection hidden="1"/>
    </xf>
    <xf numFmtId="0" fontId="32" fillId="35" borderId="54" xfId="0" applyFont="1" applyFill="1" applyBorder="1" applyAlignment="1" applyProtection="1">
      <alignment horizontal="center" vertical="center"/>
      <protection hidden="1"/>
    </xf>
    <xf numFmtId="0" fontId="32" fillId="35" borderId="55" xfId="0" applyFont="1" applyFill="1" applyBorder="1" applyAlignment="1" applyProtection="1">
      <alignment horizontal="center" vertical="center"/>
      <protection hidden="1"/>
    </xf>
    <xf numFmtId="0" fontId="32" fillId="35" borderId="41" xfId="0" applyFont="1" applyFill="1" applyBorder="1" applyAlignment="1" applyProtection="1">
      <alignment horizontal="center" vertical="center"/>
      <protection hidden="1"/>
    </xf>
    <xf numFmtId="0" fontId="32" fillId="35" borderId="25" xfId="0" applyFont="1" applyFill="1" applyBorder="1" applyAlignment="1" applyProtection="1">
      <alignment horizontal="center" vertical="center"/>
      <protection hidden="1"/>
    </xf>
    <xf numFmtId="0" fontId="32" fillId="35" borderId="51" xfId="0" applyFont="1" applyFill="1" applyBorder="1" applyAlignment="1" applyProtection="1">
      <alignment horizontal="center" vertical="center"/>
      <protection hidden="1"/>
    </xf>
    <xf numFmtId="0" fontId="32" fillId="35" borderId="17" xfId="0" applyFont="1" applyFill="1" applyBorder="1" applyAlignment="1" applyProtection="1">
      <alignment horizontal="center" vertical="center"/>
      <protection hidden="1"/>
    </xf>
    <xf numFmtId="0" fontId="26" fillId="35" borderId="53" xfId="0" applyFont="1" applyFill="1" applyBorder="1" applyAlignment="1" applyProtection="1">
      <alignment horizontal="center" vertical="center"/>
      <protection hidden="1"/>
    </xf>
    <xf numFmtId="0" fontId="26" fillId="35" borderId="39" xfId="0" applyFont="1" applyFill="1" applyBorder="1" applyAlignment="1" applyProtection="1">
      <alignment horizontal="center" vertical="center"/>
      <protection hidden="1"/>
    </xf>
    <xf numFmtId="0" fontId="33" fillId="36" borderId="53" xfId="0" applyFont="1" applyFill="1" applyBorder="1" applyAlignment="1" applyProtection="1">
      <alignment horizontal="center" vertical="center"/>
      <protection hidden="1"/>
    </xf>
    <xf numFmtId="0" fontId="32" fillId="36" borderId="54" xfId="0" applyFont="1" applyFill="1" applyBorder="1" applyAlignment="1" applyProtection="1">
      <alignment horizontal="center" vertical="center"/>
      <protection hidden="1"/>
    </xf>
    <xf numFmtId="0" fontId="32" fillId="36" borderId="55" xfId="0" applyFont="1" applyFill="1" applyBorder="1" applyAlignment="1" applyProtection="1">
      <alignment horizontal="center" vertical="center"/>
      <protection hidden="1"/>
    </xf>
    <xf numFmtId="0" fontId="32" fillId="36" borderId="41" xfId="0" applyFont="1" applyFill="1" applyBorder="1" applyAlignment="1" applyProtection="1">
      <alignment horizontal="center" vertical="center"/>
      <protection hidden="1"/>
    </xf>
    <xf numFmtId="0" fontId="32" fillId="36" borderId="25" xfId="0" applyFont="1" applyFill="1" applyBorder="1" applyAlignment="1" applyProtection="1">
      <alignment horizontal="center" vertical="center"/>
      <protection hidden="1"/>
    </xf>
    <xf numFmtId="0" fontId="32" fillId="36" borderId="51" xfId="0" applyFont="1" applyFill="1" applyBorder="1" applyAlignment="1" applyProtection="1">
      <alignment horizontal="center" vertical="center"/>
      <protection hidden="1"/>
    </xf>
    <xf numFmtId="0" fontId="32" fillId="36" borderId="17" xfId="0" applyFont="1" applyFill="1" applyBorder="1" applyAlignment="1" applyProtection="1">
      <alignment horizontal="center" vertical="center"/>
      <protection hidden="1"/>
    </xf>
    <xf numFmtId="0" fontId="26" fillId="36" borderId="53" xfId="0" applyFont="1" applyFill="1" applyBorder="1" applyAlignment="1" applyProtection="1">
      <alignment horizontal="center" vertical="center"/>
      <protection hidden="1"/>
    </xf>
    <xf numFmtId="0" fontId="26" fillId="36" borderId="39" xfId="0" applyFont="1" applyFill="1" applyBorder="1" applyAlignment="1" applyProtection="1">
      <alignment horizontal="center" vertical="center"/>
      <protection hidden="1"/>
    </xf>
    <xf numFmtId="0" fontId="33" fillId="37" borderId="53" xfId="0" applyFont="1" applyFill="1" applyBorder="1" applyAlignment="1" applyProtection="1">
      <alignment horizontal="center" vertical="center"/>
      <protection hidden="1"/>
    </xf>
    <xf numFmtId="0" fontId="32" fillId="37" borderId="54" xfId="0" applyFont="1" applyFill="1" applyBorder="1" applyAlignment="1" applyProtection="1">
      <alignment horizontal="center" vertical="center"/>
      <protection hidden="1"/>
    </xf>
    <xf numFmtId="0" fontId="32" fillId="37" borderId="55" xfId="0" applyFont="1" applyFill="1" applyBorder="1" applyAlignment="1" applyProtection="1">
      <alignment horizontal="center" vertical="center"/>
      <protection hidden="1"/>
    </xf>
    <xf numFmtId="0" fontId="32" fillId="37" borderId="41" xfId="0" applyFont="1" applyFill="1" applyBorder="1" applyAlignment="1" applyProtection="1">
      <alignment horizontal="center" vertical="center"/>
      <protection hidden="1"/>
    </xf>
    <xf numFmtId="0" fontId="32" fillId="37" borderId="25" xfId="0" applyFont="1" applyFill="1" applyBorder="1" applyAlignment="1" applyProtection="1">
      <alignment horizontal="center" vertical="center"/>
      <protection hidden="1"/>
    </xf>
    <xf numFmtId="0" fontId="32" fillId="37" borderId="51" xfId="0" applyFont="1" applyFill="1" applyBorder="1" applyAlignment="1" applyProtection="1">
      <alignment horizontal="center" vertical="center"/>
      <protection hidden="1"/>
    </xf>
    <xf numFmtId="0" fontId="32" fillId="37" borderId="17" xfId="0" applyFont="1" applyFill="1" applyBorder="1" applyAlignment="1" applyProtection="1">
      <alignment horizontal="center" vertical="center"/>
      <protection hidden="1"/>
    </xf>
    <xf numFmtId="0" fontId="26" fillId="37" borderId="53" xfId="0" applyFont="1" applyFill="1" applyBorder="1" applyAlignment="1" applyProtection="1">
      <alignment horizontal="center" vertical="center"/>
      <protection hidden="1"/>
    </xf>
    <xf numFmtId="0" fontId="26" fillId="37" borderId="39" xfId="0" applyFont="1" applyFill="1" applyBorder="1" applyAlignment="1" applyProtection="1">
      <alignment horizontal="center" vertical="center"/>
      <protection hidden="1"/>
    </xf>
    <xf numFmtId="0" fontId="42" fillId="0" borderId="0" xfId="43" applyFont="1" applyAlignment="1" applyProtection="1">
      <alignment horizontal="left" vertical="center"/>
      <protection hidden="1"/>
    </xf>
    <xf numFmtId="3" fontId="29" fillId="0" borderId="0" xfId="51" applyNumberFormat="1" applyFont="1" applyFill="1" applyBorder="1" applyAlignment="1" applyProtection="1">
      <alignment horizontal="center" vertical="center"/>
      <protection hidden="1"/>
    </xf>
    <xf numFmtId="3" fontId="8" fillId="0" borderId="0"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horizontal="center" vertical="center"/>
      <protection hidden="1"/>
    </xf>
    <xf numFmtId="3" fontId="0" fillId="32" borderId="52" xfId="51" applyNumberFormat="1" applyFont="1" applyFill="1" applyBorder="1" applyAlignment="1" applyProtection="1">
      <alignment horizontal="center" vertical="center"/>
      <protection hidden="1"/>
    </xf>
    <xf numFmtId="3" fontId="0" fillId="32" borderId="14" xfId="51" applyNumberFormat="1" applyFont="1" applyFill="1" applyBorder="1" applyAlignment="1" applyProtection="1">
      <alignment horizontal="center" vertical="center"/>
      <protection hidden="1"/>
    </xf>
    <xf numFmtId="3" fontId="23" fillId="32" borderId="50" xfId="51" applyNumberFormat="1" applyFont="1" applyFill="1" applyBorder="1" applyAlignment="1" applyProtection="1">
      <alignment horizontal="distributed" vertical="center"/>
      <protection hidden="1"/>
    </xf>
    <xf numFmtId="3" fontId="23" fillId="32" borderId="39" xfId="51" applyNumberFormat="1" applyFont="1" applyFill="1" applyBorder="1" applyAlignment="1" applyProtection="1">
      <alignment horizontal="distributed" vertical="center"/>
      <protection hidden="1"/>
    </xf>
    <xf numFmtId="3" fontId="28" fillId="0" borderId="0" xfId="51" applyNumberFormat="1" applyFont="1" applyFill="1" applyBorder="1" applyAlignment="1" applyProtection="1">
      <alignment horizontal="center" vertical="center"/>
      <protection/>
    </xf>
    <xf numFmtId="3" fontId="23" fillId="32" borderId="50" xfId="0" applyNumberFormat="1" applyFont="1" applyFill="1" applyBorder="1" applyAlignment="1" applyProtection="1">
      <alignment horizontal="distributed" vertical="center"/>
      <protection hidden="1"/>
    </xf>
    <xf numFmtId="3" fontId="23" fillId="32" borderId="39" xfId="0" applyNumberFormat="1" applyFont="1" applyFill="1" applyBorder="1" applyAlignment="1" applyProtection="1">
      <alignment horizontal="distributed" vertical="center"/>
      <protection hidden="1"/>
    </xf>
    <xf numFmtId="3" fontId="0" fillId="0" borderId="0" xfId="51" applyNumberFormat="1" applyFont="1" applyFill="1" applyBorder="1" applyAlignment="1" applyProtection="1">
      <alignment horizontal="right" vertical="center"/>
      <protection hidden="1"/>
    </xf>
    <xf numFmtId="0" fontId="42" fillId="0" borderId="51" xfId="43" applyFont="1" applyBorder="1" applyAlignment="1" applyProtection="1">
      <alignment horizontal="left" vertical="center"/>
      <protection hidden="1"/>
    </xf>
    <xf numFmtId="3" fontId="0" fillId="32" borderId="25" xfId="51" applyNumberFormat="1" applyFont="1" applyFill="1" applyBorder="1" applyAlignment="1" applyProtection="1">
      <alignment horizontal="right" vertical="center"/>
      <protection hidden="1"/>
    </xf>
    <xf numFmtId="3" fontId="0" fillId="32" borderId="51" xfId="51" applyNumberFormat="1" applyFont="1" applyFill="1" applyBorder="1" applyAlignment="1" applyProtection="1">
      <alignment horizontal="right" vertical="center"/>
      <protection hidden="1"/>
    </xf>
    <xf numFmtId="3" fontId="0" fillId="32" borderId="17" xfId="51" applyNumberFormat="1" applyFont="1" applyFill="1" applyBorder="1" applyAlignment="1" applyProtection="1">
      <alignment horizontal="right" vertical="center"/>
      <protection hidden="1"/>
    </xf>
    <xf numFmtId="49" fontId="0" fillId="0" borderId="0" xfId="51" applyNumberFormat="1" applyFont="1" applyFill="1" applyBorder="1" applyAlignment="1" applyProtection="1">
      <alignment horizontal="center" vertical="top"/>
      <protection hidden="1"/>
    </xf>
    <xf numFmtId="0" fontId="0" fillId="32" borderId="54" xfId="51" applyNumberFormat="1" applyFont="1" applyFill="1" applyBorder="1" applyAlignment="1" applyProtection="1">
      <alignment horizontal="center" vertical="center"/>
      <protection hidden="1"/>
    </xf>
    <xf numFmtId="0" fontId="0" fillId="32" borderId="55" xfId="51" applyNumberFormat="1" applyFont="1" applyFill="1" applyBorder="1" applyAlignment="1" applyProtection="1">
      <alignment horizontal="center" vertical="center"/>
      <protection hidden="1"/>
    </xf>
    <xf numFmtId="0" fontId="0" fillId="32" borderId="41" xfId="51" applyNumberFormat="1" applyFont="1" applyFill="1" applyBorder="1" applyAlignment="1" applyProtection="1">
      <alignment horizontal="center" vertical="center"/>
      <protection hidden="1"/>
    </xf>
    <xf numFmtId="0" fontId="0" fillId="32" borderId="25" xfId="51" applyNumberFormat="1" applyFont="1" applyFill="1" applyBorder="1" applyAlignment="1" applyProtection="1">
      <alignment horizontal="right" vertical="center"/>
      <protection hidden="1"/>
    </xf>
    <xf numFmtId="0" fontId="0" fillId="32" borderId="51" xfId="51" applyNumberFormat="1" applyFont="1" applyFill="1" applyBorder="1" applyAlignment="1" applyProtection="1">
      <alignment horizontal="right" vertical="center"/>
      <protection hidden="1"/>
    </xf>
    <xf numFmtId="0" fontId="0" fillId="32" borderId="17" xfId="51" applyNumberFormat="1" applyFont="1" applyFill="1" applyBorder="1" applyAlignment="1" applyProtection="1">
      <alignment horizontal="right" vertical="center"/>
      <protection hidden="1"/>
    </xf>
    <xf numFmtId="3" fontId="0" fillId="32" borderId="54" xfId="51" applyNumberFormat="1" applyFont="1" applyFill="1" applyBorder="1" applyAlignment="1" applyProtection="1">
      <alignment horizontal="center" vertical="center"/>
      <protection hidden="1"/>
    </xf>
    <xf numFmtId="3" fontId="0" fillId="32" borderId="55" xfId="51" applyNumberFormat="1" applyFont="1" applyFill="1" applyBorder="1" applyAlignment="1" applyProtection="1">
      <alignment horizontal="center" vertical="center"/>
      <protection hidden="1"/>
    </xf>
    <xf numFmtId="3" fontId="0" fillId="32" borderId="41" xfId="51" applyNumberFormat="1" applyFont="1" applyFill="1" applyBorder="1" applyAlignment="1" applyProtection="1">
      <alignment horizontal="center" vertical="center"/>
      <protection hidden="1"/>
    </xf>
    <xf numFmtId="3" fontId="7" fillId="41" borderId="22" xfId="51" applyNumberFormat="1" applyFont="1" applyFill="1" applyBorder="1" applyAlignment="1" applyProtection="1">
      <alignment horizontal="center" vertical="center"/>
      <protection hidden="1"/>
    </xf>
    <xf numFmtId="3" fontId="7" fillId="41" borderId="24" xfId="51" applyNumberFormat="1" applyFont="1" applyFill="1" applyBorder="1" applyAlignment="1" applyProtection="1">
      <alignment horizontal="center" vertical="center"/>
      <protection hidden="1"/>
    </xf>
    <xf numFmtId="3" fontId="7" fillId="41" borderId="25" xfId="51" applyNumberFormat="1" applyFont="1" applyFill="1" applyBorder="1" applyAlignment="1" applyProtection="1">
      <alignment horizontal="center" vertical="center"/>
      <protection hidden="1"/>
    </xf>
    <xf numFmtId="3" fontId="7" fillId="41" borderId="17" xfId="51" applyNumberFormat="1" applyFont="1" applyFill="1" applyBorder="1" applyAlignment="1" applyProtection="1">
      <alignment horizontal="center" vertical="center"/>
      <protection hidden="1"/>
    </xf>
    <xf numFmtId="3" fontId="7" fillId="42" borderId="22" xfId="51" applyNumberFormat="1" applyFont="1" applyFill="1" applyBorder="1" applyAlignment="1" applyProtection="1">
      <alignment horizontal="center" vertical="center"/>
      <protection hidden="1"/>
    </xf>
    <xf numFmtId="3" fontId="7" fillId="42" borderId="24" xfId="51" applyNumberFormat="1" applyFont="1" applyFill="1" applyBorder="1" applyAlignment="1" applyProtection="1">
      <alignment horizontal="center" vertical="center"/>
      <protection hidden="1"/>
    </xf>
    <xf numFmtId="3" fontId="7" fillId="42" borderId="25" xfId="51" applyNumberFormat="1" applyFont="1" applyFill="1" applyBorder="1" applyAlignment="1" applyProtection="1">
      <alignment horizontal="center" vertical="center"/>
      <protection hidden="1"/>
    </xf>
    <xf numFmtId="3" fontId="7" fillId="42" borderId="17" xfId="51" applyNumberFormat="1" applyFont="1" applyFill="1" applyBorder="1" applyAlignment="1" applyProtection="1">
      <alignment horizontal="center" vertical="center"/>
      <protection hidden="1"/>
    </xf>
    <xf numFmtId="203" fontId="0" fillId="0" borderId="55" xfId="51" applyNumberFormat="1" applyFont="1" applyFill="1" applyBorder="1" applyAlignment="1" applyProtection="1">
      <alignment horizontal="center" vertical="center"/>
      <protection hidden="1"/>
    </xf>
    <xf numFmtId="203" fontId="0" fillId="0" borderId="0" xfId="51" applyNumberFormat="1" applyFont="1" applyFill="1" applyBorder="1" applyAlignment="1" applyProtection="1">
      <alignment horizontal="center" vertical="center"/>
      <protection hidden="1"/>
    </xf>
    <xf numFmtId="3" fontId="14" fillId="42" borderId="41" xfId="51" applyNumberFormat="1" applyFont="1" applyFill="1" applyBorder="1" applyAlignment="1" applyProtection="1">
      <alignment horizontal="center" vertical="center" wrapText="1"/>
      <protection hidden="1"/>
    </xf>
    <xf numFmtId="3" fontId="14" fillId="42" borderId="57" xfId="51" applyNumberFormat="1" applyFont="1" applyFill="1" applyBorder="1" applyAlignment="1" applyProtection="1">
      <alignment horizontal="center" vertical="center" wrapText="1"/>
      <protection hidden="1"/>
    </xf>
    <xf numFmtId="3" fontId="14" fillId="42" borderId="28" xfId="51" applyNumberFormat="1" applyFont="1" applyFill="1" applyBorder="1" applyAlignment="1" applyProtection="1">
      <alignment horizontal="center" vertical="center" wrapText="1"/>
      <protection hidden="1"/>
    </xf>
    <xf numFmtId="203" fontId="0" fillId="0" borderId="57" xfId="51" applyNumberFormat="1" applyFont="1" applyFill="1" applyBorder="1" applyAlignment="1" applyProtection="1">
      <alignment horizontal="center" vertical="center"/>
      <protection hidden="1"/>
    </xf>
    <xf numFmtId="3" fontId="14" fillId="41" borderId="62" xfId="51" applyNumberFormat="1" applyFont="1" applyFill="1" applyBorder="1" applyAlignment="1" applyProtection="1">
      <alignment horizontal="center" vertical="center" wrapText="1"/>
      <protection hidden="1"/>
    </xf>
    <xf numFmtId="3" fontId="14" fillId="41" borderId="63" xfId="51" applyNumberFormat="1" applyFont="1" applyFill="1" applyBorder="1" applyAlignment="1" applyProtection="1">
      <alignment horizontal="center" vertical="center" wrapText="1"/>
      <protection hidden="1"/>
    </xf>
    <xf numFmtId="3" fontId="14" fillId="41" borderId="57" xfId="51" applyNumberFormat="1" applyFont="1" applyFill="1" applyBorder="1" applyAlignment="1" applyProtection="1">
      <alignment horizontal="center" vertical="center" wrapText="1"/>
      <protection hidden="1"/>
    </xf>
    <xf numFmtId="3" fontId="14" fillId="42" borderId="62" xfId="51" applyNumberFormat="1" applyFont="1" applyFill="1" applyBorder="1" applyAlignment="1" applyProtection="1">
      <alignment horizontal="center" vertical="center" wrapText="1"/>
      <protection hidden="1"/>
    </xf>
    <xf numFmtId="3" fontId="14" fillId="42" borderId="63" xfId="51" applyNumberFormat="1" applyFont="1" applyFill="1" applyBorder="1" applyAlignment="1" applyProtection="1">
      <alignment horizontal="center" vertical="center" wrapText="1"/>
      <protection hidden="1"/>
    </xf>
    <xf numFmtId="3" fontId="14" fillId="41" borderId="64" xfId="51" applyNumberFormat="1" applyFont="1" applyFill="1" applyBorder="1" applyAlignment="1" applyProtection="1">
      <alignment horizontal="center" vertical="center" wrapText="1"/>
      <protection hidden="1"/>
    </xf>
    <xf numFmtId="3" fontId="14" fillId="41" borderId="41" xfId="51" applyNumberFormat="1" applyFont="1" applyFill="1" applyBorder="1" applyAlignment="1" applyProtection="1">
      <alignment horizontal="center" vertical="center" wrapText="1"/>
      <protection hidden="1"/>
    </xf>
    <xf numFmtId="3" fontId="14" fillId="41" borderId="28" xfId="51" applyNumberFormat="1" applyFont="1" applyFill="1" applyBorder="1" applyAlignment="1" applyProtection="1">
      <alignment horizontal="center" vertical="center" wrapText="1"/>
      <protection hidden="1"/>
    </xf>
    <xf numFmtId="3" fontId="14" fillId="42" borderId="64" xfId="51" applyNumberFormat="1" applyFont="1" applyFill="1" applyBorder="1" applyAlignment="1" applyProtection="1">
      <alignment horizontal="center" vertical="center" wrapText="1"/>
      <protection hidden="1"/>
    </xf>
    <xf numFmtId="3" fontId="14" fillId="43" borderId="24" xfId="51" applyNumberFormat="1" applyFont="1" applyFill="1" applyBorder="1" applyAlignment="1" applyProtection="1">
      <alignment horizontal="center" vertical="center" wrapText="1"/>
      <protection hidden="1"/>
    </xf>
    <xf numFmtId="3" fontId="14" fillId="43" borderId="57" xfId="51" applyNumberFormat="1" applyFont="1" applyFill="1" applyBorder="1" applyAlignment="1" applyProtection="1">
      <alignment horizontal="center" vertical="center" wrapText="1"/>
      <protection hidden="1"/>
    </xf>
    <xf numFmtId="3" fontId="14" fillId="43" borderId="28" xfId="51" applyNumberFormat="1" applyFont="1" applyFill="1" applyBorder="1" applyAlignment="1" applyProtection="1">
      <alignment horizontal="center" vertical="center" wrapText="1"/>
      <protection hidden="1"/>
    </xf>
    <xf numFmtId="3" fontId="14" fillId="44" borderId="65" xfId="51" applyNumberFormat="1" applyFont="1" applyFill="1" applyBorder="1" applyAlignment="1" applyProtection="1">
      <alignment horizontal="center" vertical="center" wrapText="1"/>
      <protection hidden="1"/>
    </xf>
    <xf numFmtId="3" fontId="14" fillId="44" borderId="62" xfId="51" applyNumberFormat="1" applyFont="1" applyFill="1" applyBorder="1" applyAlignment="1" applyProtection="1">
      <alignment horizontal="center" vertical="center" wrapText="1"/>
      <protection hidden="1"/>
    </xf>
    <xf numFmtId="3" fontId="14" fillId="44" borderId="15" xfId="51" applyNumberFormat="1" applyFont="1" applyFill="1" applyBorder="1" applyAlignment="1" applyProtection="1">
      <alignment horizontal="center" vertical="center" wrapText="1"/>
      <protection hidden="1"/>
    </xf>
    <xf numFmtId="3" fontId="14" fillId="44" borderId="47" xfId="51" applyNumberFormat="1" applyFont="1" applyFill="1" applyBorder="1" applyAlignment="1" applyProtection="1">
      <alignment horizontal="center" vertical="center" wrapText="1"/>
      <protection hidden="1"/>
    </xf>
    <xf numFmtId="3" fontId="14" fillId="44" borderId="66" xfId="51" applyNumberFormat="1" applyFont="1" applyFill="1" applyBorder="1" applyAlignment="1" applyProtection="1">
      <alignment horizontal="center" vertical="center" wrapText="1"/>
      <protection hidden="1"/>
    </xf>
    <xf numFmtId="3" fontId="14" fillId="44" borderId="27" xfId="51" applyNumberFormat="1" applyFont="1" applyFill="1" applyBorder="1" applyAlignment="1" applyProtection="1">
      <alignment horizontal="center" vertical="center" wrapText="1"/>
      <protection hidden="1"/>
    </xf>
    <xf numFmtId="3" fontId="14" fillId="43" borderId="65" xfId="51" applyNumberFormat="1" applyFont="1" applyFill="1" applyBorder="1" applyAlignment="1" applyProtection="1">
      <alignment horizontal="center" vertical="center" wrapText="1"/>
      <protection hidden="1"/>
    </xf>
    <xf numFmtId="3" fontId="14" fillId="43" borderId="62" xfId="51" applyNumberFormat="1" applyFont="1" applyFill="1" applyBorder="1" applyAlignment="1" applyProtection="1">
      <alignment horizontal="center" vertical="center" wrapText="1"/>
      <protection hidden="1"/>
    </xf>
    <xf numFmtId="3" fontId="14" fillId="43" borderId="63" xfId="51" applyNumberFormat="1" applyFont="1" applyFill="1" applyBorder="1" applyAlignment="1" applyProtection="1">
      <alignment horizontal="center" vertical="center" wrapText="1"/>
      <protection hidden="1"/>
    </xf>
    <xf numFmtId="3" fontId="8" fillId="0" borderId="56" xfId="51" applyNumberFormat="1" applyFont="1" applyFill="1" applyBorder="1" applyAlignment="1" applyProtection="1">
      <alignment horizontal="center" vertical="center"/>
      <protection hidden="1"/>
    </xf>
    <xf numFmtId="3" fontId="8" fillId="0" borderId="57" xfId="51" applyNumberFormat="1" applyFont="1" applyFill="1" applyBorder="1" applyAlignment="1" applyProtection="1">
      <alignment horizontal="center" vertical="center"/>
      <protection hidden="1"/>
    </xf>
    <xf numFmtId="3" fontId="0" fillId="0" borderId="56" xfId="51" applyNumberFormat="1" applyFont="1" applyFill="1" applyBorder="1" applyAlignment="1" applyProtection="1">
      <alignment horizontal="right" vertical="center"/>
      <protection hidden="1"/>
    </xf>
    <xf numFmtId="3" fontId="0" fillId="0" borderId="57" xfId="51" applyNumberFormat="1" applyFont="1" applyFill="1" applyBorder="1" applyAlignment="1" applyProtection="1">
      <alignment horizontal="right" vertical="center"/>
      <protection hidden="1"/>
    </xf>
    <xf numFmtId="3" fontId="31" fillId="44" borderId="54" xfId="51" applyNumberFormat="1" applyFont="1" applyFill="1" applyBorder="1" applyAlignment="1" applyProtection="1">
      <alignment horizontal="center" vertical="center"/>
      <protection hidden="1"/>
    </xf>
    <xf numFmtId="3" fontId="31" fillId="44" borderId="41" xfId="51" applyNumberFormat="1" applyFont="1" applyFill="1" applyBorder="1" applyAlignment="1" applyProtection="1">
      <alignment horizontal="center" vertical="center"/>
      <protection hidden="1"/>
    </xf>
    <xf numFmtId="3" fontId="31" fillId="44" borderId="43" xfId="51" applyNumberFormat="1" applyFont="1" applyFill="1" applyBorder="1" applyAlignment="1" applyProtection="1">
      <alignment horizontal="center" vertical="center"/>
      <protection hidden="1"/>
    </xf>
    <xf numFmtId="3" fontId="31" fillId="44" borderId="28" xfId="51" applyNumberFormat="1" applyFont="1" applyFill="1" applyBorder="1" applyAlignment="1" applyProtection="1">
      <alignment horizontal="center" vertical="center"/>
      <protection hidden="1"/>
    </xf>
    <xf numFmtId="3" fontId="31" fillId="43" borderId="54" xfId="51" applyNumberFormat="1" applyFont="1" applyFill="1" applyBorder="1" applyAlignment="1" applyProtection="1">
      <alignment horizontal="center" vertical="center"/>
      <protection hidden="1"/>
    </xf>
    <xf numFmtId="3" fontId="31" fillId="43" borderId="41" xfId="51" applyNumberFormat="1" applyFont="1" applyFill="1" applyBorder="1" applyAlignment="1" applyProtection="1">
      <alignment horizontal="center" vertical="center"/>
      <protection hidden="1"/>
    </xf>
    <xf numFmtId="3" fontId="31" fillId="43" borderId="43" xfId="51" applyNumberFormat="1" applyFont="1" applyFill="1" applyBorder="1" applyAlignment="1" applyProtection="1">
      <alignment horizontal="center" vertical="center"/>
      <protection hidden="1"/>
    </xf>
    <xf numFmtId="3" fontId="31" fillId="43" borderId="28" xfId="51" applyNumberFormat="1" applyFont="1" applyFill="1" applyBorder="1" applyAlignment="1" applyProtection="1">
      <alignment horizontal="center" vertical="center"/>
      <protection hidden="1"/>
    </xf>
    <xf numFmtId="3" fontId="0" fillId="0" borderId="56" xfId="51" applyNumberFormat="1" applyFont="1" applyFill="1" applyBorder="1" applyAlignment="1" applyProtection="1">
      <alignment horizontal="center" vertical="center" textRotation="255"/>
      <protection hidden="1"/>
    </xf>
    <xf numFmtId="3" fontId="14" fillId="44" borderId="63" xfId="51" applyNumberFormat="1" applyFont="1" applyFill="1" applyBorder="1" applyAlignment="1" applyProtection="1">
      <alignment horizontal="center" vertical="center" wrapText="1"/>
      <protection hidden="1"/>
    </xf>
    <xf numFmtId="3" fontId="14" fillId="44" borderId="45" xfId="51" applyNumberFormat="1" applyFont="1" applyFill="1" applyBorder="1" applyAlignment="1" applyProtection="1">
      <alignment horizontal="center" vertical="center" wrapText="1"/>
      <protection hidden="1"/>
    </xf>
    <xf numFmtId="3" fontId="14" fillId="43" borderId="47" xfId="51" applyNumberFormat="1" applyFont="1" applyFill="1" applyBorder="1" applyAlignment="1" applyProtection="1">
      <alignment horizontal="center" vertical="center" wrapText="1"/>
      <protection hidden="1"/>
    </xf>
    <xf numFmtId="3" fontId="14" fillId="43" borderId="66" xfId="51" applyNumberFormat="1" applyFont="1" applyFill="1" applyBorder="1" applyAlignment="1" applyProtection="1">
      <alignment horizontal="center" vertical="center" wrapText="1"/>
      <protection hidden="1"/>
    </xf>
    <xf numFmtId="3" fontId="14" fillId="43" borderId="45" xfId="51" applyNumberFormat="1" applyFont="1" applyFill="1" applyBorder="1" applyAlignment="1" applyProtection="1">
      <alignment horizontal="center" vertical="center" wrapText="1"/>
      <protection hidden="1"/>
    </xf>
    <xf numFmtId="3" fontId="0" fillId="32" borderId="11" xfId="51" applyNumberFormat="1" applyFont="1" applyFill="1" applyBorder="1" applyAlignment="1" applyProtection="1">
      <alignment horizontal="center" vertical="center"/>
      <protection hidden="1"/>
    </xf>
    <xf numFmtId="9" fontId="29" fillId="0" borderId="0" xfId="0" applyNumberFormat="1" applyFont="1" applyBorder="1" applyAlignment="1" applyProtection="1">
      <alignment horizontal="center" vertical="center"/>
      <protection hidden="1"/>
    </xf>
    <xf numFmtId="186" fontId="0" fillId="32" borderId="6" xfId="0" applyNumberFormat="1" applyFont="1" applyFill="1" applyBorder="1" applyAlignment="1" applyProtection="1">
      <alignment horizontal="center" vertical="center"/>
      <protection hidden="1"/>
    </xf>
    <xf numFmtId="186" fontId="0" fillId="32" borderId="52" xfId="0" applyNumberFormat="1" applyFont="1" applyFill="1" applyBorder="1" applyAlignment="1" applyProtection="1">
      <alignment horizontal="center" vertical="center"/>
      <protection hidden="1"/>
    </xf>
    <xf numFmtId="186" fontId="0" fillId="32" borderId="14"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186" fontId="0" fillId="32" borderId="6" xfId="0" applyNumberFormat="1" applyFill="1" applyBorder="1" applyAlignment="1" applyProtection="1">
      <alignment horizontal="center" vertical="center"/>
      <protection hidden="1"/>
    </xf>
    <xf numFmtId="186" fontId="0" fillId="32" borderId="52" xfId="0" applyNumberFormat="1" applyFill="1" applyBorder="1" applyAlignment="1" applyProtection="1">
      <alignment horizontal="center" vertical="center"/>
      <protection hidden="1"/>
    </xf>
    <xf numFmtId="186" fontId="0" fillId="32" borderId="14" xfId="0" applyNumberFormat="1" applyFill="1" applyBorder="1" applyAlignment="1" applyProtection="1">
      <alignment horizontal="center" vertical="center"/>
      <protection hidden="1"/>
    </xf>
    <xf numFmtId="0" fontId="0" fillId="32" borderId="52" xfId="0" applyFill="1" applyBorder="1" applyAlignment="1" applyProtection="1">
      <alignment horizontal="left" vertical="center"/>
      <protection hidden="1"/>
    </xf>
    <xf numFmtId="0" fontId="0" fillId="32" borderId="6" xfId="0" applyFill="1" applyBorder="1" applyAlignment="1" applyProtection="1">
      <alignment horizontal="center" vertical="center"/>
      <protection hidden="1"/>
    </xf>
    <xf numFmtId="184" fontId="0" fillId="0" borderId="11" xfId="0" applyNumberFormat="1" applyFont="1" applyBorder="1" applyAlignment="1" applyProtection="1">
      <alignment horizontal="right" vertical="center"/>
      <protection/>
    </xf>
    <xf numFmtId="184" fontId="0" fillId="0" borderId="11" xfId="0" applyNumberFormat="1" applyBorder="1" applyAlignment="1" applyProtection="1">
      <alignment horizontal="right" vertical="center"/>
      <protection/>
    </xf>
    <xf numFmtId="185" fontId="0" fillId="7" borderId="11" xfId="0" applyNumberFormat="1" applyFont="1" applyFill="1" applyBorder="1" applyAlignment="1" applyProtection="1">
      <alignment horizontal="right" vertical="center"/>
      <protection/>
    </xf>
    <xf numFmtId="185" fontId="0" fillId="0" borderId="11" xfId="0" applyNumberFormat="1" applyFont="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標準_BG21-20010501" xfId="51"/>
    <cellStyle name="標準_Book1" xfId="52"/>
    <cellStyle name="標準_Book3" xfId="53"/>
    <cellStyle name="標準_Book4" xfId="54"/>
    <cellStyle name="標準_HYOUKA" xfId="55"/>
    <cellStyle name="良い" xfId="56"/>
    <cellStyle name="Followed Hyperlink" xfId="57"/>
    <cellStyle name="見出し 1" xfId="58"/>
    <cellStyle name="見出し 2" xfId="59"/>
    <cellStyle name="見出し 3" xfId="60"/>
    <cellStyle name="見出し 4" xfId="61"/>
    <cellStyle name="計算" xfId="62"/>
    <cellStyle name="説明文" xfId="63"/>
    <cellStyle name="警告文" xfId="64"/>
    <cellStyle name="Currency [0]" xfId="65"/>
    <cellStyle name="Currency" xfId="66"/>
    <cellStyle name="集計" xfId="67"/>
  </cellStyles>
  <dxfs count="57">
    <dxf>
      <font>
        <color indexed="9"/>
      </font>
    </dxf>
    <dxf>
      <font>
        <color indexed="9"/>
      </font>
    </dxf>
    <dxf>
      <font>
        <color indexed="9"/>
      </font>
    </dxf>
    <dxf>
      <font>
        <color indexed="9"/>
      </font>
    </dxf>
    <dxf>
      <font>
        <color indexed="41"/>
      </font>
    </dxf>
    <dxf>
      <font>
        <color indexed="47"/>
      </font>
    </dxf>
    <dxf>
      <font>
        <color indexed="26"/>
      </font>
    </dxf>
    <dxf>
      <font>
        <color indexed="42"/>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dxf>
    <dxf>
      <font>
        <color indexed="9"/>
      </font>
    </dxf>
    <dxf>
      <font>
        <b/>
        <i val="0"/>
        <color indexed="10"/>
      </font>
    </dxf>
    <dxf>
      <font>
        <b/>
        <i val="0"/>
        <color indexed="10"/>
      </font>
    </dxf>
    <dxf>
      <font>
        <b/>
        <i val="0"/>
        <color rgb="FFFF0000"/>
      </font>
      <border/>
    </dxf>
    <dxf>
      <font>
        <color rgb="FFFFFFFF"/>
      </font>
      <border/>
    </dxf>
    <dxf>
      <font>
        <color rgb="FFFFFFFF"/>
      </font>
      <fill>
        <patternFill patternType="none">
          <bgColor indexed="65"/>
        </patternFill>
      </fill>
      <border/>
    </dxf>
    <dxf>
      <font>
        <color rgb="FFCCFFCC"/>
      </font>
      <border/>
    </dxf>
    <dxf>
      <font>
        <color rgb="FFFFFFCC"/>
      </font>
      <border/>
    </dxf>
    <dxf>
      <font>
        <color rgb="FFFFCC99"/>
      </font>
      <border/>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65"/>
        </c:manualLayout>
      </c:layout>
      <c:barChart>
        <c:barDir val="col"/>
        <c:grouping val="clustered"/>
        <c:varyColors val="0"/>
        <c:ser>
          <c:idx val="0"/>
          <c:order val="0"/>
          <c:tx>
            <c:strRef>
              <c:f>'意思決定結果グラフ'!$B$64</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'意思決定結果グラフ'!$C$64:$F$64</c:f>
              <c:numCache/>
            </c:numRef>
          </c:val>
        </c:ser>
        <c:ser>
          <c:idx val="1"/>
          <c:order val="1"/>
          <c:tx>
            <c:strRef>
              <c:f>'意思決定結果グラフ'!$B$65</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'意思決定結果グラフ'!$C$65:$F$65</c:f>
              <c:numCache/>
            </c:numRef>
          </c:val>
        </c:ser>
        <c:ser>
          <c:idx val="2"/>
          <c:order val="2"/>
          <c:tx>
            <c:strRef>
              <c:f>'意思決定結果グラフ'!$B$66</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'意思決定結果グラフ'!$C$66:$F$66</c:f>
              <c:numCache/>
            </c:numRef>
          </c:val>
        </c:ser>
        <c:ser>
          <c:idx val="3"/>
          <c:order val="3"/>
          <c:tx>
            <c:strRef>
              <c:f>'意思決定結果グラフ'!$B$67</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'意思決定結果グラフ'!$C$67:$F$67</c:f>
              <c:numCache/>
            </c:numRef>
          </c:val>
        </c:ser>
        <c:overlap val="-20"/>
        <c:axId val="57098531"/>
        <c:axId val="44124732"/>
      </c:barChart>
      <c:catAx>
        <c:axId val="57098531"/>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44124732"/>
        <c:crosses val="autoZero"/>
        <c:auto val="0"/>
        <c:lblOffset val="100"/>
        <c:tickLblSkip val="1"/>
        <c:noMultiLvlLbl val="0"/>
      </c:catAx>
      <c:valAx>
        <c:axId val="44124732"/>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7098531"/>
        <c:crossesAt val="1"/>
        <c:crossBetween val="between"/>
        <c:dispUnits/>
      </c:valAx>
      <c:spPr>
        <a:noFill/>
        <a:ln w="12700">
          <a:solidFill>
            <a:srgbClr val="000000"/>
          </a:solidFill>
        </a:ln>
      </c:spPr>
    </c:plotArea>
    <c:legend>
      <c:legendPos val="r"/>
      <c:layout>
        <c:manualLayout>
          <c:xMode val="edge"/>
          <c:yMode val="edge"/>
          <c:x val="0.3375"/>
          <c:y val="0.90825"/>
          <c:w val="0.3222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625"/>
          <c:y val="0.1495"/>
          <c:w val="0.85825"/>
          <c:h val="0.58975"/>
        </c:manualLayout>
      </c:layout>
      <c:barChart>
        <c:barDir val="col"/>
        <c:grouping val="clustered"/>
        <c:varyColors val="0"/>
        <c:ser>
          <c:idx val="0"/>
          <c:order val="0"/>
          <c:tx>
            <c:strRef>
              <c:f>'業績結果グラフ'!$C$64</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'業績結果グラフ'!$C$65:$C$68</c:f>
              <c:numCache/>
            </c:numRef>
          </c:val>
        </c:ser>
        <c:ser>
          <c:idx val="1"/>
          <c:order val="1"/>
          <c:tx>
            <c:strRef>
              <c:f>'業績結果グラフ'!$D$64</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'業績結果グラフ'!$D$65:$D$68</c:f>
              <c:numCache/>
            </c:numRef>
          </c:val>
        </c:ser>
        <c:ser>
          <c:idx val="2"/>
          <c:order val="2"/>
          <c:tx>
            <c:strRef>
              <c:f>'業績結果グラフ'!$E$64</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'業績結果グラフ'!$E$65:$E$68</c:f>
              <c:numCache/>
            </c:numRef>
          </c:val>
        </c:ser>
        <c:ser>
          <c:idx val="3"/>
          <c:order val="3"/>
          <c:tx>
            <c:strRef>
              <c:f>'業績結果グラフ'!$F$64</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'業績結果グラフ'!$F$65:$F$68</c:f>
              <c:numCache/>
            </c:numRef>
          </c:val>
        </c:ser>
        <c:overlap val="-20"/>
        <c:axId val="49444973"/>
        <c:axId val="42351574"/>
      </c:barChart>
      <c:catAx>
        <c:axId val="49444973"/>
        <c:scaling>
          <c:orientation val="minMax"/>
        </c:scaling>
        <c:axPos val="b"/>
        <c:delete val="0"/>
        <c:numFmt formatCode="General" sourceLinked="1"/>
        <c:majorTickMark val="in"/>
        <c:minorTickMark val="none"/>
        <c:tickLblPos val="low"/>
        <c:spPr>
          <a:ln w="3175">
            <a:solidFill>
              <a:srgbClr val="000000"/>
            </a:solidFill>
          </a:ln>
        </c:spPr>
        <c:crossAx val="42351574"/>
        <c:crosses val="autoZero"/>
        <c:auto val="0"/>
        <c:lblOffset val="100"/>
        <c:tickLblSkip val="1"/>
        <c:noMultiLvlLbl val="0"/>
      </c:catAx>
      <c:valAx>
        <c:axId val="42351574"/>
        <c:scaling>
          <c:orientation val="minMax"/>
        </c:scaling>
        <c:axPos val="l"/>
        <c:majorGridlines>
          <c:spPr>
            <a:ln w="3175">
              <a:solidFill>
                <a:srgbClr val="000000"/>
              </a:solidFill>
            </a:ln>
          </c:spPr>
        </c:majorGridlines>
        <c:delete val="0"/>
        <c:numFmt formatCode="#,##0_ ;[Red]\-#,##0\ " sourceLinked="0"/>
        <c:majorTickMark val="in"/>
        <c:minorTickMark val="none"/>
        <c:tickLblPos val="low"/>
        <c:spPr>
          <a:ln w="3175">
            <a:solidFill>
              <a:srgbClr val="000000"/>
            </a:solidFill>
          </a:ln>
        </c:spPr>
        <c:crossAx val="49444973"/>
        <c:crossesAt val="1"/>
        <c:crossBetween val="between"/>
        <c:dispUnits/>
      </c:valAx>
      <c:spPr>
        <a:noFill/>
        <a:ln w="12700">
          <a:solidFill>
            <a:srgbClr val="000000"/>
          </a:solidFill>
        </a:ln>
      </c:spPr>
    </c:plotArea>
    <c:legend>
      <c:legendPos val="r"/>
      <c:layout>
        <c:manualLayout>
          <c:xMode val="edge"/>
          <c:yMode val="edge"/>
          <c:x val="0.28"/>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95"/>
          <c:w val="0.8455"/>
          <c:h val="0.58975"/>
        </c:manualLayout>
      </c:layout>
      <c:barChart>
        <c:barDir val="col"/>
        <c:grouping val="clustered"/>
        <c:varyColors val="0"/>
        <c:ser>
          <c:idx val="0"/>
          <c:order val="0"/>
          <c:tx>
            <c:strRef>
              <c:f>'業績結果グラフ'!$C$71</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'業績結果グラフ'!$C$72:$C$75</c:f>
              <c:numCache/>
            </c:numRef>
          </c:val>
        </c:ser>
        <c:ser>
          <c:idx val="1"/>
          <c:order val="1"/>
          <c:tx>
            <c:strRef>
              <c:f>'業績結果グラフ'!$D$71</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'業績結果グラフ'!$D$72:$D$75</c:f>
              <c:numCache/>
            </c:numRef>
          </c:val>
        </c:ser>
        <c:ser>
          <c:idx val="2"/>
          <c:order val="2"/>
          <c:tx>
            <c:strRef>
              <c:f>'業績結果グラフ'!$E$71</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'業績結果グラフ'!$E$72:$E$75</c:f>
              <c:numCache/>
            </c:numRef>
          </c:val>
        </c:ser>
        <c:ser>
          <c:idx val="3"/>
          <c:order val="3"/>
          <c:tx>
            <c:strRef>
              <c:f>'業績結果グラフ'!$F$71</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'業績結果グラフ'!$F$72:$F$75</c:f>
              <c:numCache/>
            </c:numRef>
          </c:val>
        </c:ser>
        <c:overlap val="-20"/>
        <c:axId val="45619847"/>
        <c:axId val="7925440"/>
      </c:barChart>
      <c:catAx>
        <c:axId val="45619847"/>
        <c:scaling>
          <c:orientation val="minMax"/>
        </c:scaling>
        <c:axPos val="b"/>
        <c:delete val="0"/>
        <c:numFmt formatCode="General" sourceLinked="1"/>
        <c:majorTickMark val="in"/>
        <c:minorTickMark val="none"/>
        <c:tickLblPos val="low"/>
        <c:spPr>
          <a:ln w="3175">
            <a:solidFill>
              <a:srgbClr val="000000"/>
            </a:solidFill>
          </a:ln>
        </c:spPr>
        <c:crossAx val="7925440"/>
        <c:crosses val="autoZero"/>
        <c:auto val="0"/>
        <c:lblOffset val="100"/>
        <c:tickLblSkip val="1"/>
        <c:noMultiLvlLbl val="0"/>
      </c:catAx>
      <c:valAx>
        <c:axId val="7925440"/>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45619847"/>
        <c:crossesAt val="1"/>
        <c:crossBetween val="between"/>
        <c:dispUnits/>
      </c:valAx>
      <c:spPr>
        <a:noFill/>
        <a:ln w="12700">
          <a:solidFill>
            <a:srgbClr val="000000"/>
          </a:solidFill>
        </a:ln>
      </c:spPr>
    </c:plotArea>
    <c:legend>
      <c:legendPos val="r"/>
      <c:layout>
        <c:manualLayout>
          <c:xMode val="edge"/>
          <c:yMode val="edge"/>
          <c:x val="0.28525"/>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365"/>
          <c:h val="0.57325"/>
        </c:manualLayout>
      </c:layout>
      <c:barChart>
        <c:barDir val="col"/>
        <c:grouping val="clustered"/>
        <c:varyColors val="0"/>
        <c:ser>
          <c:idx val="0"/>
          <c:order val="0"/>
          <c:tx>
            <c:strRef>
              <c:f>'業績結果グラフ'!$C$78</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'業績結果グラフ'!$C$79:$C$82</c:f>
              <c:numCache/>
            </c:numRef>
          </c:val>
        </c:ser>
        <c:ser>
          <c:idx val="1"/>
          <c:order val="1"/>
          <c:tx>
            <c:strRef>
              <c:f>'業績結果グラフ'!$D$78</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'業績結果グラフ'!$B$79:$B$82</c:f>
              <c:strCache/>
            </c:strRef>
          </c:cat>
          <c:val>
            <c:numRef>
              <c:f>'業績結果グラフ'!$D$79:$D$82</c:f>
              <c:numCache/>
            </c:numRef>
          </c:val>
        </c:ser>
        <c:ser>
          <c:idx val="2"/>
          <c:order val="2"/>
          <c:tx>
            <c:strRef>
              <c:f>'業績結果グラフ'!$E$78</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'業績結果グラフ'!$E$79:$E$82</c:f>
              <c:numCache/>
            </c:numRef>
          </c:val>
        </c:ser>
        <c:ser>
          <c:idx val="3"/>
          <c:order val="3"/>
          <c:tx>
            <c:strRef>
              <c:f>'業績結果グラフ'!$F$78</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'業績結果グラフ'!$F$79:$F$82</c:f>
              <c:numCache/>
            </c:numRef>
          </c:val>
        </c:ser>
        <c:overlap val="-20"/>
        <c:axId val="4220097"/>
        <c:axId val="37980874"/>
      </c:barChart>
      <c:catAx>
        <c:axId val="4220097"/>
        <c:scaling>
          <c:orientation val="minMax"/>
        </c:scaling>
        <c:axPos val="b"/>
        <c:delete val="0"/>
        <c:numFmt formatCode="General" sourceLinked="1"/>
        <c:majorTickMark val="in"/>
        <c:minorTickMark val="none"/>
        <c:tickLblPos val="low"/>
        <c:spPr>
          <a:ln w="3175">
            <a:solidFill>
              <a:srgbClr val="000000"/>
            </a:solidFill>
          </a:ln>
        </c:spPr>
        <c:crossAx val="37980874"/>
        <c:crosses val="autoZero"/>
        <c:auto val="1"/>
        <c:lblOffset val="100"/>
        <c:tickLblSkip val="1"/>
        <c:noMultiLvlLbl val="0"/>
      </c:catAx>
      <c:valAx>
        <c:axId val="3798087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20097"/>
        <c:crossesAt val="1"/>
        <c:crossBetween val="between"/>
        <c:dispUnits/>
      </c:valAx>
      <c:spPr>
        <a:noFill/>
        <a:ln w="12700">
          <a:solidFill>
            <a:srgbClr val="000000"/>
          </a:solidFill>
        </a:ln>
      </c:spPr>
    </c:plotArea>
    <c:legend>
      <c:legendPos val="r"/>
      <c:layout>
        <c:manualLayout>
          <c:xMode val="edge"/>
          <c:yMode val="edge"/>
          <c:x val="0.31325"/>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'意思決定結果グラフ'!$B$71</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'意思決定結果グラフ'!$C$71:$F$71</c:f>
              <c:numCache/>
            </c:numRef>
          </c:val>
        </c:ser>
        <c:ser>
          <c:idx val="1"/>
          <c:order val="1"/>
          <c:tx>
            <c:strRef>
              <c:f>'意思決定結果グラフ'!$B$72</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'意思決定結果グラフ'!$C$72:$F$72</c:f>
              <c:numCache/>
            </c:numRef>
          </c:val>
        </c:ser>
        <c:ser>
          <c:idx val="2"/>
          <c:order val="2"/>
          <c:tx>
            <c:strRef>
              <c:f>'意思決定結果グラフ'!$B$73</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'意思決定結果グラフ'!$C$73:$F$73</c:f>
              <c:numCache/>
            </c:numRef>
          </c:val>
        </c:ser>
        <c:ser>
          <c:idx val="3"/>
          <c:order val="3"/>
          <c:tx>
            <c:strRef>
              <c:f>'意思決定結果グラフ'!$B$74</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'意思決定結果グラフ'!$C$74:$F$74</c:f>
              <c:numCache/>
            </c:numRef>
          </c:val>
        </c:ser>
        <c:overlap val="-20"/>
        <c:axId val="61578269"/>
        <c:axId val="17333510"/>
      </c:barChart>
      <c:catAx>
        <c:axId val="6157826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17333510"/>
        <c:crosses val="autoZero"/>
        <c:auto val="0"/>
        <c:lblOffset val="100"/>
        <c:tickLblSkip val="1"/>
        <c:noMultiLvlLbl val="0"/>
      </c:catAx>
      <c:valAx>
        <c:axId val="17333510"/>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1578269"/>
        <c:crossesAt val="1"/>
        <c:crossBetween val="between"/>
        <c:dispUnits/>
      </c:valAx>
      <c:spPr>
        <a:noFill/>
        <a:ln w="12700">
          <a:solidFill>
            <a:srgbClr val="000000"/>
          </a:solidFill>
        </a:ln>
      </c:spPr>
    </c:plotArea>
    <c:legend>
      <c:legendPos val="r"/>
      <c:layout>
        <c:manualLayout>
          <c:xMode val="edge"/>
          <c:yMode val="edge"/>
          <c:x val="0.3375"/>
          <c:y val="0.92375"/>
          <c:w val="0.3222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'意思決定結果グラフ'!$B$78</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'意思決定結果グラフ'!$C$78:$F$78</c:f>
              <c:numCache/>
            </c:numRef>
          </c:val>
        </c:ser>
        <c:ser>
          <c:idx val="1"/>
          <c:order val="1"/>
          <c:tx>
            <c:strRef>
              <c:f>'意思決定結果グラフ'!$B$79</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'意思決定結果グラフ'!$C$79:$F$79</c:f>
              <c:numCache/>
            </c:numRef>
          </c:val>
        </c:ser>
        <c:ser>
          <c:idx val="2"/>
          <c:order val="2"/>
          <c:tx>
            <c:strRef>
              <c:f>'意思決定結果グラフ'!$B$80</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'意思決定結果グラフ'!$C$80:$F$80</c:f>
              <c:numCache/>
            </c:numRef>
          </c:val>
        </c:ser>
        <c:ser>
          <c:idx val="3"/>
          <c:order val="3"/>
          <c:tx>
            <c:strRef>
              <c:f>'意思決定結果グラフ'!$B$81</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'意思決定結果グラフ'!$C$81:$F$81</c:f>
              <c:numCache/>
            </c:numRef>
          </c:val>
        </c:ser>
        <c:overlap val="-20"/>
        <c:axId val="21783863"/>
        <c:axId val="61837040"/>
      </c:barChart>
      <c:catAx>
        <c:axId val="21783863"/>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61837040"/>
        <c:crosses val="autoZero"/>
        <c:auto val="0"/>
        <c:lblOffset val="100"/>
        <c:tickLblSkip val="1"/>
        <c:noMultiLvlLbl val="0"/>
      </c:catAx>
      <c:valAx>
        <c:axId val="61837040"/>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1783863"/>
        <c:crossesAt val="1"/>
        <c:crossBetween val="between"/>
        <c:dispUnits/>
      </c:valAx>
      <c:spPr>
        <a:noFill/>
        <a:ln w="12700">
          <a:solidFill>
            <a:srgbClr val="000000"/>
          </a:solidFill>
        </a:ln>
      </c:spPr>
    </c:plotArea>
    <c:legend>
      <c:legendPos val="r"/>
      <c:layout>
        <c:manualLayout>
          <c:xMode val="edge"/>
          <c:yMode val="edge"/>
          <c:x val="0.33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575"/>
        </c:manualLayout>
      </c:layout>
      <c:barChart>
        <c:barDir val="col"/>
        <c:grouping val="clustered"/>
        <c:varyColors val="0"/>
        <c:ser>
          <c:idx val="0"/>
          <c:order val="0"/>
          <c:tx>
            <c:strRef>
              <c:f>'意思決定結果グラフ'!$C$63</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'意思決定結果グラフ'!$C$64:$C$67</c:f>
              <c:numCache/>
            </c:numRef>
          </c:val>
        </c:ser>
        <c:ser>
          <c:idx val="1"/>
          <c:order val="1"/>
          <c:tx>
            <c:strRef>
              <c:f>'意思決定結果グラフ'!$D$63</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'意思決定結果グラフ'!$D$64:$D$67</c:f>
              <c:numCache/>
            </c:numRef>
          </c:val>
        </c:ser>
        <c:ser>
          <c:idx val="2"/>
          <c:order val="2"/>
          <c:tx>
            <c:strRef>
              <c:f>'意思決定結果グラフ'!$E$63</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'意思決定結果グラフ'!$E$64:$E$67</c:f>
              <c:numCache/>
            </c:numRef>
          </c:val>
        </c:ser>
        <c:ser>
          <c:idx val="3"/>
          <c:order val="3"/>
          <c:tx>
            <c:strRef>
              <c:f>'意思決定結果グラフ'!$F$63</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'意思決定結果グラフ'!$F$64:$F$67</c:f>
              <c:numCache/>
            </c:numRef>
          </c:val>
        </c:ser>
        <c:overlap val="-20"/>
        <c:axId val="19662449"/>
        <c:axId val="42744314"/>
      </c:barChart>
      <c:catAx>
        <c:axId val="1966244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42744314"/>
        <c:crosses val="autoZero"/>
        <c:auto val="0"/>
        <c:lblOffset val="100"/>
        <c:tickLblSkip val="1"/>
        <c:noMultiLvlLbl val="0"/>
      </c:catAx>
      <c:valAx>
        <c:axId val="42744314"/>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19662449"/>
        <c:crossesAt val="1"/>
        <c:crossBetween val="between"/>
        <c:dispUnits/>
      </c:valAx>
      <c:spPr>
        <a:noFill/>
        <a:ln w="12700">
          <a:solidFill>
            <a:srgbClr val="000000"/>
          </a:solidFill>
        </a:ln>
      </c:spPr>
    </c:plotArea>
    <c:legend>
      <c:legendPos val="r"/>
      <c:layout>
        <c:manualLayout>
          <c:xMode val="edge"/>
          <c:yMode val="edge"/>
          <c:x val="0.2915"/>
          <c:y val="0.90825"/>
          <c:w val="0.415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'意思決定結果グラフ'!$C$70</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'意思決定結果グラフ'!$C$71:$C$74</c:f>
              <c:numCache/>
            </c:numRef>
          </c:val>
        </c:ser>
        <c:ser>
          <c:idx val="1"/>
          <c:order val="1"/>
          <c:tx>
            <c:strRef>
              <c:f>'意思決定結果グラフ'!$D$70</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'意思決定結果グラフ'!$D$71:$D$74</c:f>
              <c:numCache/>
            </c:numRef>
          </c:val>
        </c:ser>
        <c:ser>
          <c:idx val="2"/>
          <c:order val="2"/>
          <c:tx>
            <c:strRef>
              <c:f>'意思決定結果グラフ'!$E$70</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'意思決定結果グラフ'!$E$71:$E$74</c:f>
              <c:numCache/>
            </c:numRef>
          </c:val>
        </c:ser>
        <c:ser>
          <c:idx val="3"/>
          <c:order val="3"/>
          <c:tx>
            <c:strRef>
              <c:f>'意思決定結果グラフ'!$F$70</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'意思決定結果グラフ'!$F$71:$F$74</c:f>
              <c:numCache/>
            </c:numRef>
          </c:val>
        </c:ser>
        <c:overlap val="-20"/>
        <c:axId val="49154507"/>
        <c:axId val="39737380"/>
      </c:barChart>
      <c:catAx>
        <c:axId val="49154507"/>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39737380"/>
        <c:crosses val="autoZero"/>
        <c:auto val="0"/>
        <c:lblOffset val="100"/>
        <c:tickLblSkip val="1"/>
        <c:noMultiLvlLbl val="0"/>
      </c:catAx>
      <c:valAx>
        <c:axId val="39737380"/>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49154507"/>
        <c:crossesAt val="1"/>
        <c:crossBetween val="between"/>
        <c:dispUnits/>
      </c:valAx>
      <c:spPr>
        <a:noFill/>
        <a:ln w="12700">
          <a:solidFill>
            <a:srgbClr val="000000"/>
          </a:solidFill>
        </a:ln>
      </c:spPr>
    </c:plotArea>
    <c:legend>
      <c:legendPos val="r"/>
      <c:layout>
        <c:manualLayout>
          <c:xMode val="edge"/>
          <c:yMode val="edge"/>
          <c:x val="0.294"/>
          <c:y val="0.92375"/>
          <c:w val="0.415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'意思決定結果グラフ'!$C$77</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'意思決定結果グラフ'!$C$78:$C$81</c:f>
              <c:numCache/>
            </c:numRef>
          </c:val>
        </c:ser>
        <c:ser>
          <c:idx val="1"/>
          <c:order val="1"/>
          <c:tx>
            <c:strRef>
              <c:f>'意思決定結果グラフ'!$D$77</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'意思決定結果グラフ'!$D$78:$D$81</c:f>
              <c:numCache/>
            </c:numRef>
          </c:val>
        </c:ser>
        <c:ser>
          <c:idx val="2"/>
          <c:order val="2"/>
          <c:tx>
            <c:strRef>
              <c:f>'意思決定結果グラフ'!$E$77</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'意思決定結果グラフ'!$E$78:$E$81</c:f>
              <c:numCache/>
            </c:numRef>
          </c:val>
        </c:ser>
        <c:ser>
          <c:idx val="3"/>
          <c:order val="3"/>
          <c:tx>
            <c:strRef>
              <c:f>'意思決定結果グラフ'!$F$77</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'意思決定結果グラフ'!$F$78:$F$81</c:f>
              <c:numCache/>
            </c:numRef>
          </c:val>
        </c:ser>
        <c:overlap val="-20"/>
        <c:axId val="22092101"/>
        <c:axId val="64611182"/>
      </c:barChart>
      <c:catAx>
        <c:axId val="22092101"/>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64611182"/>
        <c:crosses val="autoZero"/>
        <c:auto val="0"/>
        <c:lblOffset val="100"/>
        <c:tickLblSkip val="1"/>
        <c:noMultiLvlLbl val="0"/>
      </c:catAx>
      <c:valAx>
        <c:axId val="64611182"/>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2092101"/>
        <c:crossesAt val="1"/>
        <c:crossBetween val="between"/>
        <c:dispUnits/>
      </c:valAx>
      <c:spPr>
        <a:noFill/>
        <a:ln w="12700">
          <a:solidFill>
            <a:srgbClr val="000000"/>
          </a:solidFill>
        </a:ln>
      </c:spPr>
    </c:plotArea>
    <c:legend>
      <c:legendPos val="r"/>
      <c:layout>
        <c:manualLayout>
          <c:xMode val="edge"/>
          <c:yMode val="edge"/>
          <c:x val="0.294"/>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55"/>
          <c:y val="0.14775"/>
          <c:w val="0.858"/>
          <c:h val="0.68825"/>
        </c:manualLayout>
      </c:layout>
      <c:barChart>
        <c:barDir val="col"/>
        <c:grouping val="clustered"/>
        <c:varyColors val="0"/>
        <c:ser>
          <c:idx val="0"/>
          <c:order val="0"/>
          <c:tx>
            <c:strRef>
              <c:f>'業績結果グラフ'!$B$65</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'業績結果グラフ'!$C$65:$F$65</c:f>
              <c:numCache/>
            </c:numRef>
          </c:val>
        </c:ser>
        <c:ser>
          <c:idx val="1"/>
          <c:order val="1"/>
          <c:tx>
            <c:strRef>
              <c:f>'業績結果グラフ'!$B$66</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'業績結果グラフ'!$C$66:$F$66</c:f>
              <c:numCache/>
            </c:numRef>
          </c:val>
        </c:ser>
        <c:ser>
          <c:idx val="2"/>
          <c:order val="2"/>
          <c:tx>
            <c:strRef>
              <c:f>'業績結果グラフ'!$B$67</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'業績結果グラフ'!$C$67:$F$67</c:f>
              <c:numCache/>
            </c:numRef>
          </c:val>
        </c:ser>
        <c:ser>
          <c:idx val="3"/>
          <c:order val="3"/>
          <c:tx>
            <c:strRef>
              <c:f>'業績結果グラフ'!$B$68</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'業績結果グラフ'!$C$68:$F$68</c:f>
              <c:numCache/>
            </c:numRef>
          </c:val>
        </c:ser>
        <c:overlap val="-20"/>
        <c:axId val="44629727"/>
        <c:axId val="66123224"/>
      </c:barChart>
      <c:catAx>
        <c:axId val="44629727"/>
        <c:scaling>
          <c:orientation val="minMax"/>
        </c:scaling>
        <c:axPos val="b"/>
        <c:delete val="0"/>
        <c:numFmt formatCode="General" sourceLinked="1"/>
        <c:majorTickMark val="in"/>
        <c:minorTickMark val="none"/>
        <c:tickLblPos val="low"/>
        <c:spPr>
          <a:ln w="3175">
            <a:solidFill>
              <a:srgbClr val="000000"/>
            </a:solidFill>
          </a:ln>
        </c:spPr>
        <c:crossAx val="66123224"/>
        <c:crosses val="autoZero"/>
        <c:auto val="1"/>
        <c:lblOffset val="20"/>
        <c:tickLblSkip val="1"/>
        <c:noMultiLvlLbl val="0"/>
      </c:catAx>
      <c:valAx>
        <c:axId val="66123224"/>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44629727"/>
        <c:crossesAt val="1"/>
        <c:crossBetween val="between"/>
        <c:dispUnits/>
      </c:valAx>
      <c:spPr>
        <a:noFill/>
        <a:ln w="12700">
          <a:solidFill>
            <a:srgbClr val="000000"/>
          </a:solidFill>
        </a:ln>
      </c:spPr>
    </c:plotArea>
    <c:legend>
      <c:legendPos val="r"/>
      <c:layout>
        <c:manualLayout>
          <c:xMode val="edge"/>
          <c:yMode val="edge"/>
          <c:x val="0.324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775"/>
          <c:w val="0.8445"/>
          <c:h val="0.699"/>
        </c:manualLayout>
      </c:layout>
      <c:barChart>
        <c:barDir val="col"/>
        <c:grouping val="clustered"/>
        <c:varyColors val="0"/>
        <c:ser>
          <c:idx val="0"/>
          <c:order val="0"/>
          <c:tx>
            <c:strRef>
              <c:f>'業績結果グラフ'!$B$72</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'業績結果グラフ'!$C$72:$F$72</c:f>
              <c:numCache/>
            </c:numRef>
          </c:val>
        </c:ser>
        <c:ser>
          <c:idx val="1"/>
          <c:order val="1"/>
          <c:tx>
            <c:strRef>
              <c:f>'業績結果グラフ'!$B$73</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'業績結果グラフ'!$C$73:$F$73</c:f>
              <c:numCache/>
            </c:numRef>
          </c:val>
        </c:ser>
        <c:ser>
          <c:idx val="2"/>
          <c:order val="2"/>
          <c:tx>
            <c:strRef>
              <c:f>'業績結果グラフ'!$B$74</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'業績結果グラフ'!$C$74:$F$74</c:f>
              <c:numCache/>
            </c:numRef>
          </c:val>
        </c:ser>
        <c:ser>
          <c:idx val="3"/>
          <c:order val="3"/>
          <c:tx>
            <c:strRef>
              <c:f>'業績結果グラフ'!$B$75</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'業績結果グラフ'!$C$75:$F$75</c:f>
              <c:numCache/>
            </c:numRef>
          </c:val>
        </c:ser>
        <c:overlap val="-20"/>
        <c:axId val="58238105"/>
        <c:axId val="54380898"/>
      </c:barChart>
      <c:catAx>
        <c:axId val="58238105"/>
        <c:scaling>
          <c:orientation val="minMax"/>
        </c:scaling>
        <c:axPos val="b"/>
        <c:delete val="0"/>
        <c:numFmt formatCode="General" sourceLinked="1"/>
        <c:majorTickMark val="in"/>
        <c:minorTickMark val="none"/>
        <c:tickLblPos val="low"/>
        <c:spPr>
          <a:ln w="3175">
            <a:solidFill>
              <a:srgbClr val="000000"/>
            </a:solidFill>
          </a:ln>
        </c:spPr>
        <c:crossAx val="54380898"/>
        <c:crosses val="autoZero"/>
        <c:auto val="0"/>
        <c:lblOffset val="100"/>
        <c:tickLblSkip val="1"/>
        <c:noMultiLvlLbl val="0"/>
      </c:catAx>
      <c:valAx>
        <c:axId val="54380898"/>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8238105"/>
        <c:crossesAt val="1"/>
        <c:crossBetween val="between"/>
        <c:dispUnits/>
      </c:valAx>
      <c:spPr>
        <a:noFill/>
        <a:ln w="12700">
          <a:solidFill>
            <a:srgbClr val="000000"/>
          </a:solidFill>
        </a:ln>
      </c:spPr>
    </c:plotArea>
    <c:legend>
      <c:legendPos val="r"/>
      <c:layout>
        <c:manualLayout>
          <c:xMode val="edge"/>
          <c:yMode val="edge"/>
          <c:x val="0.333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445"/>
          <c:h val="0.57325"/>
        </c:manualLayout>
      </c:layout>
      <c:barChart>
        <c:barDir val="col"/>
        <c:grouping val="clustered"/>
        <c:varyColors val="0"/>
        <c:ser>
          <c:idx val="0"/>
          <c:order val="0"/>
          <c:tx>
            <c:strRef>
              <c:f>'業績結果グラフ'!$B$79</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'業績結果グラフ'!$C$79:$F$79</c:f>
              <c:numCache/>
            </c:numRef>
          </c:val>
        </c:ser>
        <c:ser>
          <c:idx val="1"/>
          <c:order val="1"/>
          <c:tx>
            <c:strRef>
              <c:f>'業績結果グラフ'!$B$80</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'業績結果グラフ'!$C$78:$F$78</c:f>
              <c:strCache/>
            </c:strRef>
          </c:cat>
          <c:val>
            <c:numRef>
              <c:f>'業績結果グラフ'!$C$80:$F$80</c:f>
              <c:numCache/>
            </c:numRef>
          </c:val>
        </c:ser>
        <c:ser>
          <c:idx val="2"/>
          <c:order val="2"/>
          <c:tx>
            <c:strRef>
              <c:f>'業績結果グラフ'!$B$81</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'業績結果グラフ'!$C$81:$F$81</c:f>
              <c:numCache/>
            </c:numRef>
          </c:val>
        </c:ser>
        <c:ser>
          <c:idx val="3"/>
          <c:order val="3"/>
          <c:tx>
            <c:strRef>
              <c:f>'業績結果グラフ'!$B$82</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'業績結果グラフ'!$C$82:$F$82</c:f>
              <c:numCache/>
            </c:numRef>
          </c:val>
        </c:ser>
        <c:overlap val="-20"/>
        <c:axId val="19666035"/>
        <c:axId val="42776588"/>
      </c:barChart>
      <c:catAx>
        <c:axId val="19666035"/>
        <c:scaling>
          <c:orientation val="minMax"/>
        </c:scaling>
        <c:axPos val="b"/>
        <c:delete val="0"/>
        <c:numFmt formatCode="General" sourceLinked="1"/>
        <c:majorTickMark val="in"/>
        <c:minorTickMark val="none"/>
        <c:tickLblPos val="low"/>
        <c:spPr>
          <a:ln w="3175">
            <a:solidFill>
              <a:srgbClr val="000000"/>
            </a:solidFill>
          </a:ln>
        </c:spPr>
        <c:crossAx val="42776588"/>
        <c:crosses val="autoZero"/>
        <c:auto val="1"/>
        <c:lblOffset val="100"/>
        <c:tickLblSkip val="1"/>
        <c:noMultiLvlLbl val="0"/>
      </c:catAx>
      <c:valAx>
        <c:axId val="4277658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666035"/>
        <c:crossesAt val="1"/>
        <c:crossBetween val="between"/>
        <c:dispUnits/>
      </c:valAx>
      <c:spPr>
        <a:noFill/>
        <a:ln w="12700">
          <a:solidFill>
            <a:srgbClr val="000000"/>
          </a:solidFill>
        </a:ln>
      </c:spPr>
    </c:plotArea>
    <c:legend>
      <c:legendPos val="r"/>
      <c:layout>
        <c:manualLayout>
          <c:xMode val="edge"/>
          <c:yMode val="edge"/>
          <c:x val="0.3632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9</xdr:row>
      <xdr:rowOff>19050</xdr:rowOff>
    </xdr:from>
    <xdr:to>
      <xdr:col>0</xdr:col>
      <xdr:colOff>3114675</xdr:colOff>
      <xdr:row>16</xdr:row>
      <xdr:rowOff>19050</xdr:rowOff>
    </xdr:to>
    <xdr:grpSp>
      <xdr:nvGrpSpPr>
        <xdr:cNvPr id="1" name="Group 42"/>
        <xdr:cNvGrpSpPr>
          <a:grpSpLocks/>
        </xdr:cNvGrpSpPr>
      </xdr:nvGrpSpPr>
      <xdr:grpSpPr>
        <a:xfrm>
          <a:off x="1009650" y="1438275"/>
          <a:ext cx="2105025" cy="1133475"/>
          <a:chOff x="93" y="151"/>
          <a:chExt cx="193" cy="119"/>
        </a:xfrm>
        <a:solidFill>
          <a:srgbClr val="FFFFFF"/>
        </a:solidFill>
      </xdr:grpSpPr>
      <xdr:sp>
        <xdr:nvSpPr>
          <xdr:cNvPr id="2" name="Line 41"/>
          <xdr:cNvSpPr>
            <a:spLocks/>
          </xdr:cNvSpPr>
        </xdr:nvSpPr>
        <xdr:spPr>
          <a:xfrm>
            <a:off x="128" y="151"/>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40"/>
          <xdr:cNvSpPr>
            <a:spLocks/>
          </xdr:cNvSpPr>
        </xdr:nvSpPr>
        <xdr:spPr>
          <a:xfrm>
            <a:off x="94" y="270"/>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39"/>
          <xdr:cNvSpPr>
            <a:spLocks/>
          </xdr:cNvSpPr>
        </xdr:nvSpPr>
        <xdr:spPr>
          <a:xfrm flipH="1">
            <a:off x="93"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Text Box 38"/>
          <xdr:cNvSpPr txBox="1">
            <a:spLocks noChangeArrowheads="1"/>
          </xdr:cNvSpPr>
        </xdr:nvSpPr>
        <xdr:spPr>
          <a:xfrm>
            <a:off x="117" y="214"/>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6" name="Line 37"/>
          <xdr:cNvSpPr>
            <a:spLocks/>
          </xdr:cNvSpPr>
        </xdr:nvSpPr>
        <xdr:spPr>
          <a:xfrm flipH="1">
            <a:off x="249"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19</xdr:row>
      <xdr:rowOff>85725</xdr:rowOff>
    </xdr:from>
    <xdr:to>
      <xdr:col>0</xdr:col>
      <xdr:colOff>3533775</xdr:colOff>
      <xdr:row>24</xdr:row>
      <xdr:rowOff>114300</xdr:rowOff>
    </xdr:to>
    <xdr:grpSp>
      <xdr:nvGrpSpPr>
        <xdr:cNvPr id="7" name="Group 43"/>
        <xdr:cNvGrpSpPr>
          <a:grpSpLocks/>
        </xdr:cNvGrpSpPr>
      </xdr:nvGrpSpPr>
      <xdr:grpSpPr>
        <a:xfrm>
          <a:off x="1009650" y="3114675"/>
          <a:ext cx="2524125" cy="838200"/>
          <a:chOff x="93" y="327"/>
          <a:chExt cx="232" cy="88"/>
        </a:xfrm>
        <a:solidFill>
          <a:srgbClr val="FFFFFF"/>
        </a:solidFill>
      </xdr:grpSpPr>
      <xdr:sp>
        <xdr:nvSpPr>
          <xdr:cNvPr id="8" name="Line 35"/>
          <xdr:cNvSpPr>
            <a:spLocks/>
          </xdr:cNvSpPr>
        </xdr:nvSpPr>
        <xdr:spPr>
          <a:xfrm>
            <a:off x="166" y="328"/>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34"/>
          <xdr:cNvSpPr>
            <a:spLocks/>
          </xdr:cNvSpPr>
        </xdr:nvSpPr>
        <xdr:spPr>
          <a:xfrm>
            <a:off x="95" y="41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Text Box 33"/>
          <xdr:cNvSpPr txBox="1">
            <a:spLocks noChangeArrowheads="1"/>
          </xdr:cNvSpPr>
        </xdr:nvSpPr>
        <xdr:spPr>
          <a:xfrm>
            <a:off x="115" y="366"/>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11" name="Line 32"/>
          <xdr:cNvSpPr>
            <a:spLocks/>
          </xdr:cNvSpPr>
        </xdr:nvSpPr>
        <xdr:spPr>
          <a:xfrm flipH="1">
            <a:off x="252" y="352"/>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31"/>
          <xdr:cNvSpPr>
            <a:spLocks/>
          </xdr:cNvSpPr>
        </xdr:nvSpPr>
        <xdr:spPr>
          <a:xfrm flipV="1">
            <a:off x="269" y="327"/>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30"/>
          <xdr:cNvSpPr>
            <a:spLocks/>
          </xdr:cNvSpPr>
        </xdr:nvSpPr>
        <xdr:spPr>
          <a:xfrm flipH="1">
            <a:off x="93" y="353"/>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9"/>
          <xdr:cNvSpPr>
            <a:spLocks/>
          </xdr:cNvSpPr>
        </xdr:nvSpPr>
        <xdr:spPr>
          <a:xfrm flipV="1">
            <a:off x="110" y="328"/>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8"/>
          <xdr:cNvSpPr>
            <a:spLocks/>
          </xdr:cNvSpPr>
        </xdr:nvSpPr>
        <xdr:spPr>
          <a:xfrm>
            <a:off x="112" y="353"/>
            <a:ext cx="15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36</xdr:row>
      <xdr:rowOff>0</xdr:rowOff>
    </xdr:from>
    <xdr:to>
      <xdr:col>0</xdr:col>
      <xdr:colOff>2952750</xdr:colOff>
      <xdr:row>37</xdr:row>
      <xdr:rowOff>142875</xdr:rowOff>
    </xdr:to>
    <xdr:grpSp>
      <xdr:nvGrpSpPr>
        <xdr:cNvPr id="16" name="Group 45"/>
        <xdr:cNvGrpSpPr>
          <a:grpSpLocks/>
        </xdr:cNvGrpSpPr>
      </xdr:nvGrpSpPr>
      <xdr:grpSpPr>
        <a:xfrm>
          <a:off x="1009650" y="5743575"/>
          <a:ext cx="1943100" cy="304800"/>
          <a:chOff x="93" y="603"/>
          <a:chExt cx="179" cy="32"/>
        </a:xfrm>
        <a:solidFill>
          <a:srgbClr val="FFFFFF"/>
        </a:solidFill>
      </xdr:grpSpPr>
      <xdr:sp>
        <xdr:nvSpPr>
          <xdr:cNvPr id="17" name="Line 9"/>
          <xdr:cNvSpPr>
            <a:spLocks/>
          </xdr:cNvSpPr>
        </xdr:nvSpPr>
        <xdr:spPr>
          <a:xfrm>
            <a:off x="102" y="603"/>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8"/>
          <xdr:cNvSpPr>
            <a:spLocks/>
          </xdr:cNvSpPr>
        </xdr:nvSpPr>
        <xdr:spPr>
          <a:xfrm>
            <a:off x="93" y="63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Text Box 7"/>
          <xdr:cNvSpPr txBox="1">
            <a:spLocks noChangeArrowheads="1"/>
          </xdr:cNvSpPr>
        </xdr:nvSpPr>
        <xdr:spPr>
          <a:xfrm>
            <a:off x="108" y="609"/>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0" name="Line 6"/>
          <xdr:cNvSpPr>
            <a:spLocks/>
          </xdr:cNvSpPr>
        </xdr:nvSpPr>
        <xdr:spPr>
          <a:xfrm flipH="1">
            <a:off x="249"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5"/>
          <xdr:cNvSpPr>
            <a:spLocks/>
          </xdr:cNvSpPr>
        </xdr:nvSpPr>
        <xdr:spPr>
          <a:xfrm flipH="1">
            <a:off x="93"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4"/>
          <xdr:cNvSpPr>
            <a:spLocks/>
          </xdr:cNvSpPr>
        </xdr:nvSpPr>
        <xdr:spPr>
          <a:xfrm flipV="1">
            <a:off x="250" y="625"/>
            <a:ext cx="21"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Line 3"/>
          <xdr:cNvSpPr>
            <a:spLocks/>
          </xdr:cNvSpPr>
        </xdr:nvSpPr>
        <xdr:spPr>
          <a:xfrm>
            <a:off x="258" y="603"/>
            <a:ext cx="14"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2"/>
          <xdr:cNvSpPr>
            <a:spLocks/>
          </xdr:cNvSpPr>
        </xdr:nvSpPr>
        <xdr:spPr>
          <a:xfrm flipH="1">
            <a:off x="250" y="625"/>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29</xdr:row>
      <xdr:rowOff>19050</xdr:rowOff>
    </xdr:from>
    <xdr:to>
      <xdr:col>0</xdr:col>
      <xdr:colOff>3752850</xdr:colOff>
      <xdr:row>32</xdr:row>
      <xdr:rowOff>76200</xdr:rowOff>
    </xdr:to>
    <xdr:grpSp>
      <xdr:nvGrpSpPr>
        <xdr:cNvPr id="25" name="Group 44"/>
        <xdr:cNvGrpSpPr>
          <a:grpSpLocks/>
        </xdr:cNvGrpSpPr>
      </xdr:nvGrpSpPr>
      <xdr:grpSpPr>
        <a:xfrm>
          <a:off x="1009650" y="4648200"/>
          <a:ext cx="2733675" cy="542925"/>
          <a:chOff x="93" y="488"/>
          <a:chExt cx="252" cy="57"/>
        </a:xfrm>
        <a:solidFill>
          <a:srgbClr val="FFFFFF"/>
        </a:solidFill>
      </xdr:grpSpPr>
      <xdr:sp>
        <xdr:nvSpPr>
          <xdr:cNvPr id="26" name="Line 26"/>
          <xdr:cNvSpPr>
            <a:spLocks/>
          </xdr:cNvSpPr>
        </xdr:nvSpPr>
        <xdr:spPr>
          <a:xfrm>
            <a:off x="126" y="489"/>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25"/>
          <xdr:cNvSpPr>
            <a:spLocks/>
          </xdr:cNvSpPr>
        </xdr:nvSpPr>
        <xdr:spPr>
          <a:xfrm>
            <a:off x="122" y="544"/>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Text Box 24"/>
          <xdr:cNvSpPr txBox="1">
            <a:spLocks noChangeArrowheads="1"/>
          </xdr:cNvSpPr>
        </xdr:nvSpPr>
        <xdr:spPr>
          <a:xfrm>
            <a:off x="108" y="506"/>
            <a:ext cx="141"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9" name="Line 23"/>
          <xdr:cNvSpPr>
            <a:spLocks/>
          </xdr:cNvSpPr>
        </xdr:nvSpPr>
        <xdr:spPr>
          <a:xfrm flipH="1">
            <a:off x="250"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22"/>
          <xdr:cNvSpPr>
            <a:spLocks/>
          </xdr:cNvSpPr>
        </xdr:nvSpPr>
        <xdr:spPr>
          <a:xfrm flipV="1">
            <a:off x="257" y="489"/>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Line 21"/>
          <xdr:cNvSpPr>
            <a:spLocks/>
          </xdr:cNvSpPr>
        </xdr:nvSpPr>
        <xdr:spPr>
          <a:xfrm>
            <a:off x="102" y="50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20"/>
          <xdr:cNvSpPr>
            <a:spLocks/>
          </xdr:cNvSpPr>
        </xdr:nvSpPr>
        <xdr:spPr>
          <a:xfrm>
            <a:off x="251" y="531"/>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19"/>
          <xdr:cNvSpPr>
            <a:spLocks/>
          </xdr:cNvSpPr>
        </xdr:nvSpPr>
        <xdr:spPr>
          <a:xfrm flipH="1">
            <a:off x="93"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Line 18"/>
          <xdr:cNvSpPr>
            <a:spLocks/>
          </xdr:cNvSpPr>
        </xdr:nvSpPr>
        <xdr:spPr>
          <a:xfrm>
            <a:off x="95" y="532"/>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5" name="Line 17"/>
          <xdr:cNvSpPr>
            <a:spLocks/>
          </xdr:cNvSpPr>
        </xdr:nvSpPr>
        <xdr:spPr>
          <a:xfrm>
            <a:off x="93" y="53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16"/>
          <xdr:cNvSpPr>
            <a:spLocks/>
          </xdr:cNvSpPr>
        </xdr:nvSpPr>
        <xdr:spPr>
          <a:xfrm>
            <a:off x="285" y="489"/>
            <a:ext cx="14"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15"/>
          <xdr:cNvSpPr>
            <a:spLocks/>
          </xdr:cNvSpPr>
        </xdr:nvSpPr>
        <xdr:spPr>
          <a:xfrm flipV="1">
            <a:off x="101" y="488"/>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Line 14"/>
          <xdr:cNvSpPr>
            <a:spLocks/>
          </xdr:cNvSpPr>
        </xdr:nvSpPr>
        <xdr:spPr>
          <a:xfrm flipH="1">
            <a:off x="257" y="50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Freeform 13"/>
          <xdr:cNvSpPr>
            <a:spLocks/>
          </xdr:cNvSpPr>
        </xdr:nvSpPr>
        <xdr:spPr>
          <a:xfrm>
            <a:off x="281" y="488"/>
            <a:ext cx="64" cy="46"/>
          </a:xfrm>
          <a:custGeom>
            <a:pathLst>
              <a:path h="60" w="64">
                <a:moveTo>
                  <a:pt x="17" y="15"/>
                </a:moveTo>
                <a:cubicBezTo>
                  <a:pt x="29" y="7"/>
                  <a:pt x="42" y="0"/>
                  <a:pt x="49" y="4"/>
                </a:cubicBezTo>
                <a:cubicBezTo>
                  <a:pt x="56" y="8"/>
                  <a:pt x="64" y="30"/>
                  <a:pt x="56" y="39"/>
                </a:cubicBezTo>
                <a:cubicBezTo>
                  <a:pt x="48" y="48"/>
                  <a:pt x="9" y="52"/>
                  <a:pt x="0"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12"/>
          <xdr:cNvSpPr>
            <a:spLocks/>
          </xdr:cNvSpPr>
        </xdr:nvSpPr>
        <xdr:spPr>
          <a:xfrm flipH="1">
            <a:off x="281" y="523"/>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Line 11"/>
          <xdr:cNvSpPr>
            <a:spLocks/>
          </xdr:cNvSpPr>
        </xdr:nvSpPr>
        <xdr:spPr>
          <a:xfrm>
            <a:off x="281" y="534"/>
            <a:ext cx="21"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22</xdr:row>
      <xdr:rowOff>0</xdr:rowOff>
    </xdr:to>
    <xdr:graphicFrame>
      <xdr:nvGraphicFramePr>
        <xdr:cNvPr id="1" name="Chart 3"/>
        <xdr:cNvGraphicFramePr/>
      </xdr:nvGraphicFramePr>
      <xdr:xfrm>
        <a:off x="219075" y="809625"/>
        <a:ext cx="6715125"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0</xdr:rowOff>
    </xdr:from>
    <xdr:to>
      <xdr:col>6</xdr:col>
      <xdr:colOff>0</xdr:colOff>
      <xdr:row>41</xdr:row>
      <xdr:rowOff>0</xdr:rowOff>
    </xdr:to>
    <xdr:graphicFrame>
      <xdr:nvGraphicFramePr>
        <xdr:cNvPr id="2" name="Chart 4"/>
        <xdr:cNvGraphicFramePr/>
      </xdr:nvGraphicFramePr>
      <xdr:xfrm>
        <a:off x="219075" y="3400425"/>
        <a:ext cx="6715125" cy="2895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22</xdr:row>
      <xdr:rowOff>0</xdr:rowOff>
    </xdr:to>
    <xdr:graphicFrame>
      <xdr:nvGraphicFramePr>
        <xdr:cNvPr id="4" name="Chart 6"/>
        <xdr:cNvGraphicFramePr/>
      </xdr:nvGraphicFramePr>
      <xdr:xfrm>
        <a:off x="6934200" y="809625"/>
        <a:ext cx="6715125" cy="25908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22</xdr:row>
      <xdr:rowOff>0</xdr:rowOff>
    </xdr:from>
    <xdr:to>
      <xdr:col>11</xdr:col>
      <xdr:colOff>0</xdr:colOff>
      <xdr:row>41</xdr:row>
      <xdr:rowOff>0</xdr:rowOff>
    </xdr:to>
    <xdr:graphicFrame>
      <xdr:nvGraphicFramePr>
        <xdr:cNvPr id="5" name="Chart 7"/>
        <xdr:cNvGraphicFramePr/>
      </xdr:nvGraphicFramePr>
      <xdr:xfrm>
        <a:off x="6934200" y="3400425"/>
        <a:ext cx="6715125" cy="28956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23</xdr:row>
      <xdr:rowOff>0</xdr:rowOff>
    </xdr:to>
    <xdr:graphicFrame>
      <xdr:nvGraphicFramePr>
        <xdr:cNvPr id="1" name="Chart 3"/>
        <xdr:cNvGraphicFramePr/>
      </xdr:nvGraphicFramePr>
      <xdr:xfrm>
        <a:off x="219075" y="809625"/>
        <a:ext cx="67151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6</xdr:col>
      <xdr:colOff>0</xdr:colOff>
      <xdr:row>41</xdr:row>
      <xdr:rowOff>0</xdr:rowOff>
    </xdr:to>
    <xdr:graphicFrame>
      <xdr:nvGraphicFramePr>
        <xdr:cNvPr id="2" name="Chart 4"/>
        <xdr:cNvGraphicFramePr/>
      </xdr:nvGraphicFramePr>
      <xdr:xfrm>
        <a:off x="219075" y="3552825"/>
        <a:ext cx="67151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23</xdr:row>
      <xdr:rowOff>0</xdr:rowOff>
    </xdr:to>
    <xdr:graphicFrame>
      <xdr:nvGraphicFramePr>
        <xdr:cNvPr id="4" name="Chart 6"/>
        <xdr:cNvGraphicFramePr/>
      </xdr:nvGraphicFramePr>
      <xdr:xfrm>
        <a:off x="6934200" y="809625"/>
        <a:ext cx="6715125" cy="27432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23</xdr:row>
      <xdr:rowOff>0</xdr:rowOff>
    </xdr:from>
    <xdr:to>
      <xdr:col>11</xdr:col>
      <xdr:colOff>0</xdr:colOff>
      <xdr:row>41</xdr:row>
      <xdr:rowOff>0</xdr:rowOff>
    </xdr:to>
    <xdr:graphicFrame>
      <xdr:nvGraphicFramePr>
        <xdr:cNvPr id="5" name="Chart 7"/>
        <xdr:cNvGraphicFramePr/>
      </xdr:nvGraphicFramePr>
      <xdr:xfrm>
        <a:off x="6934200" y="3552825"/>
        <a:ext cx="6715125" cy="27432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48"/>
  <sheetViews>
    <sheetView showGridLines="0" zoomScalePageLayoutView="0" workbookViewId="0" topLeftCell="A1">
      <pane xSplit="3" ySplit="5" topLeftCell="D32" activePane="bottomRight" state="frozen"/>
      <selection pane="topLeft" activeCell="A1" sqref="A1"/>
      <selection pane="topRight" activeCell="D1" sqref="D1"/>
      <selection pane="bottomLeft" activeCell="A6" sqref="A6"/>
      <selection pane="bottomRight" activeCell="A44" sqref="A44"/>
    </sheetView>
  </sheetViews>
  <sheetFormatPr defaultColWidth="9.125" defaultRowHeight="16.5" customHeight="1"/>
  <cols>
    <col min="1" max="1" width="2.625" style="1" customWidth="1"/>
    <col min="2" max="2" width="49.50390625" style="1" bestFit="1" customWidth="1"/>
    <col min="3" max="3" width="41.875" style="1" bestFit="1" customWidth="1"/>
    <col min="4" max="16384" width="9.125" style="1" customWidth="1"/>
  </cols>
  <sheetData>
    <row r="1" s="21" customFormat="1" ht="16.5" customHeight="1"/>
    <row r="2" s="2" customFormat="1" ht="16.5" customHeight="1">
      <c r="B2" s="3"/>
    </row>
    <row r="4" spans="2:3" ht="16.5" customHeight="1">
      <c r="B4" s="485" t="s">
        <v>0</v>
      </c>
      <c r="C4" s="485"/>
    </row>
    <row r="5" spans="2:3" ht="16.5" customHeight="1">
      <c r="B5" s="190" t="s">
        <v>1</v>
      </c>
      <c r="C5" s="191" t="s">
        <v>3</v>
      </c>
    </row>
    <row r="6" spans="2:3" ht="16.5" customHeight="1">
      <c r="B6" s="192" t="s">
        <v>2</v>
      </c>
      <c r="C6" s="193"/>
    </row>
    <row r="7" spans="2:3" ht="16.5" customHeight="1">
      <c r="B7" s="193"/>
      <c r="C7" s="194" t="s">
        <v>4</v>
      </c>
    </row>
    <row r="8" spans="2:3" ht="16.5" customHeight="1">
      <c r="B8" s="195"/>
      <c r="C8" s="194" t="s">
        <v>5</v>
      </c>
    </row>
    <row r="9" spans="2:3" ht="16.5" customHeight="1">
      <c r="B9" s="193"/>
      <c r="C9" s="194" t="s">
        <v>6</v>
      </c>
    </row>
    <row r="10" spans="2:3" ht="16.5" customHeight="1">
      <c r="B10" s="193"/>
      <c r="C10" s="194" t="s">
        <v>7</v>
      </c>
    </row>
    <row r="11" spans="2:3" ht="16.5" customHeight="1">
      <c r="B11" s="192" t="s">
        <v>267</v>
      </c>
      <c r="C11" s="193"/>
    </row>
    <row r="12" spans="2:3" ht="16.5" customHeight="1">
      <c r="B12" s="193"/>
      <c r="C12" s="194" t="s">
        <v>8</v>
      </c>
    </row>
    <row r="13" spans="2:3" ht="16.5" customHeight="1">
      <c r="B13" s="193"/>
      <c r="C13" s="194" t="s">
        <v>9</v>
      </c>
    </row>
    <row r="14" spans="2:3" ht="16.5" customHeight="1">
      <c r="B14" s="192" t="s">
        <v>270</v>
      </c>
      <c r="C14" s="193"/>
    </row>
    <row r="15" spans="2:3" ht="16.5" customHeight="1">
      <c r="B15" s="193"/>
      <c r="C15" s="194" t="s">
        <v>269</v>
      </c>
    </row>
    <row r="16" spans="2:3" ht="16.5" customHeight="1">
      <c r="B16" s="192" t="str">
        <f>"Ａ社"&amp;IF('配布資料（グループ用）'!F11="Ａ社","",CONCATENATE("（",'配布資料（グループ用）'!F11,"）"))</f>
        <v>Ａ社</v>
      </c>
      <c r="C16" s="193"/>
    </row>
    <row r="17" spans="2:3" ht="16.5" customHeight="1">
      <c r="B17" s="193"/>
      <c r="C17" s="194" t="s">
        <v>10</v>
      </c>
    </row>
    <row r="18" spans="2:3" ht="16.5" customHeight="1">
      <c r="B18" s="193"/>
      <c r="C18" s="194" t="str">
        <f>CONCATENATE("期別計画実績比較表（",'配布資料（グループ用）'!F11,"）")</f>
        <v>期別計画実績比較表（Ａ社）</v>
      </c>
    </row>
    <row r="19" spans="2:3" ht="16.5" customHeight="1">
      <c r="B19" s="192" t="str">
        <f>"Ｂ社"&amp;IF('配布資料（グループ用）'!F12="Ｂ社","",CONCATENATE("（",'配布資料（グループ用）'!F12,"）"))</f>
        <v>Ｂ社</v>
      </c>
      <c r="C19" s="193"/>
    </row>
    <row r="20" spans="2:3" ht="16.5" customHeight="1">
      <c r="B20" s="193"/>
      <c r="C20" s="194" t="s">
        <v>10</v>
      </c>
    </row>
    <row r="21" spans="2:3" ht="16.5" customHeight="1">
      <c r="B21" s="193"/>
      <c r="C21" s="194" t="str">
        <f>CONCATENATE("期別計画実績比較表（",'配布資料（グループ用）'!F12,"）")</f>
        <v>期別計画実績比較表（Ｂ社）</v>
      </c>
    </row>
    <row r="22" spans="2:3" ht="16.5" customHeight="1">
      <c r="B22" s="192" t="str">
        <f>"Ｃ社"&amp;IF('配布資料（グループ用）'!F13="Ｃ社","",CONCATENATE("（",'配布資料（グループ用）'!F13,"）"))</f>
        <v>Ｃ社</v>
      </c>
      <c r="C22" s="193"/>
    </row>
    <row r="23" spans="2:3" ht="16.5" customHeight="1">
      <c r="B23" s="193"/>
      <c r="C23" s="194" t="s">
        <v>10</v>
      </c>
    </row>
    <row r="24" spans="2:3" ht="16.5" customHeight="1">
      <c r="B24" s="193"/>
      <c r="C24" s="194" t="str">
        <f>CONCATENATE("期別計画実績比較表（",'配布資料（グループ用）'!F13,"）")</f>
        <v>期別計画実績比較表（Ｃ社）</v>
      </c>
    </row>
    <row r="25" spans="2:3" ht="16.5" customHeight="1">
      <c r="B25" s="192" t="str">
        <f>"Ｄ社"&amp;IF('配布資料（グループ用）'!F14="Ｄ社","",CONCATENATE("（",'配布資料（グループ用）'!F14,"）"))</f>
        <v>Ｄ社</v>
      </c>
      <c r="C25" s="193"/>
    </row>
    <row r="26" spans="2:3" ht="16.5" customHeight="1">
      <c r="B26" s="193"/>
      <c r="C26" s="194" t="s">
        <v>10</v>
      </c>
    </row>
    <row r="27" spans="2:3" ht="16.5" customHeight="1">
      <c r="B27" s="193"/>
      <c r="C27" s="194" t="str">
        <f>CONCATENATE("期別計画実績比較表（",'配布資料（グループ用）'!F14,"）")</f>
        <v>期別計画実績比較表（Ｄ社）</v>
      </c>
    </row>
    <row r="28" spans="2:3" ht="16.5" customHeight="1">
      <c r="B28" s="192" t="s">
        <v>259</v>
      </c>
      <c r="C28" s="195"/>
    </row>
    <row r="29" spans="2:3" ht="16.5" customHeight="1">
      <c r="B29" s="193"/>
      <c r="C29" s="194" t="str">
        <f>"計画実績比較表"&amp;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計画実績比較表（Ａ社）</v>
      </c>
    </row>
    <row r="30" spans="2:3" ht="16.5" customHeight="1">
      <c r="B30" s="193"/>
      <c r="C30" s="194" t="str">
        <f>"計画実績比較表"&amp;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計画実績比較表（Ｂ社）</v>
      </c>
    </row>
    <row r="31" spans="2:3" ht="16.5" customHeight="1">
      <c r="B31" s="193"/>
      <c r="C31" s="194" t="str">
        <f>"計画実績比較表"&amp;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計画実績比較表（Ｃ社）</v>
      </c>
    </row>
    <row r="32" spans="2:3" ht="16.5" customHeight="1">
      <c r="B32" s="193"/>
      <c r="C32" s="194" t="str">
        <f>"計画実績比較表"&amp;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計画実績比較表（Ｄ社）</v>
      </c>
    </row>
    <row r="33" spans="2:3" ht="16.5" customHeight="1">
      <c r="B33" s="192" t="s">
        <v>11</v>
      </c>
      <c r="C33" s="193"/>
    </row>
    <row r="34" spans="2:3" ht="16.5" customHeight="1">
      <c r="B34" s="193"/>
      <c r="C34" s="194" t="str">
        <f>"企業別業績表"&amp;IF('配布資料（グループ用）'!F50="入力完了","（第Ⅳ期）",IF('配布資料（グループ用）'!E50="入力完了","（第Ⅲ期）",IF('配布資料（グループ用）'!D50="入力完了","（第Ⅱ期）",IF('配布資料（グループ用）'!C50="入力完了","（第Ⅰ期）",""))))</f>
        <v>企業別業績表</v>
      </c>
    </row>
    <row r="35" spans="2:3" ht="16.5" customHeight="1">
      <c r="B35" s="192" t="s">
        <v>12</v>
      </c>
      <c r="C35" s="193"/>
    </row>
    <row r="36" spans="2:3" ht="16.5" customHeight="1">
      <c r="B36" s="193"/>
      <c r="C36" s="194" t="s">
        <v>257</v>
      </c>
    </row>
    <row r="37" spans="2:3" ht="16.5" customHeight="1">
      <c r="B37" s="193"/>
      <c r="C37" s="194" t="s">
        <v>258</v>
      </c>
    </row>
    <row r="38" spans="2:3" ht="16.5" customHeight="1">
      <c r="B38" s="192" t="s">
        <v>256</v>
      </c>
      <c r="C38" s="195"/>
    </row>
    <row r="39" spans="2:3" ht="16.5" customHeight="1">
      <c r="B39" s="193"/>
      <c r="C39" s="194" t="str">
        <f>"期別業績表（"&amp;'配布資料（グループ用）'!F11&amp;"）"</f>
        <v>期別業績表（Ａ社）</v>
      </c>
    </row>
    <row r="40" spans="2:3" ht="16.5" customHeight="1">
      <c r="B40" s="193"/>
      <c r="C40" s="194" t="str">
        <f>"期別業績表（"&amp;'配布資料（グループ用）'!F12&amp;"）"</f>
        <v>期別業績表（Ｂ社）</v>
      </c>
    </row>
    <row r="41" spans="2:3" ht="16.5" customHeight="1">
      <c r="B41" s="193"/>
      <c r="C41" s="194" t="str">
        <f>"期別業績表（"&amp;'配布資料（グループ用）'!F13&amp;"）"</f>
        <v>期別業績表（Ｃ社）</v>
      </c>
    </row>
    <row r="42" spans="2:3" ht="16.5" customHeight="1">
      <c r="B42" s="193"/>
      <c r="C42" s="194" t="str">
        <f>"期別業績表（"&amp;'配布資料（グループ用）'!F14&amp;"）"</f>
        <v>期別業績表（Ｄ社）</v>
      </c>
    </row>
    <row r="43" spans="2:3" ht="16.5" customHeight="1">
      <c r="B43" s="192" t="s">
        <v>13</v>
      </c>
      <c r="C43" s="193"/>
    </row>
    <row r="44" spans="2:3" ht="16.5" customHeight="1">
      <c r="B44" s="193"/>
      <c r="C44" s="194" t="s">
        <v>14</v>
      </c>
    </row>
    <row r="45" spans="2:3" ht="16.5" customHeight="1">
      <c r="B45" s="193"/>
      <c r="C45" s="194" t="s">
        <v>15</v>
      </c>
    </row>
    <row r="46" spans="2:3" ht="16.5" customHeight="1">
      <c r="B46" s="192" t="s">
        <v>16</v>
      </c>
      <c r="C46" s="193"/>
    </row>
    <row r="47" spans="2:3" ht="16.5" customHeight="1">
      <c r="B47" s="193"/>
      <c r="C47" s="194" t="s">
        <v>17</v>
      </c>
    </row>
    <row r="48" spans="2:3" ht="16.5" customHeight="1">
      <c r="B48" s="193"/>
      <c r="C48" s="194" t="s">
        <v>18</v>
      </c>
    </row>
  </sheetData>
  <sheetProtection/>
  <mergeCells count="1">
    <mergeCell ref="B4:C4"/>
  </mergeCells>
  <hyperlinks>
    <hyperlink ref="C7" location="'配布資料（グループ用）'!B5" display="基　本　設　定　値　表"/>
    <hyperlink ref="C8" location="'配布資料（グループ用）'!G5" display="意思決定記録表（練習用）"/>
    <hyperlink ref="C9" location="'配布資料（グループ用）'!L5" display="役　割　分　担　表"/>
    <hyperlink ref="C10" location="'配布資料（グループ用）'!Q5" display="意思決定記録表（本番用）"/>
    <hyperlink ref="C12" location="'配布資料（個人用）'!B2" display="株主総会プレゼンテーション評価表"/>
    <hyperlink ref="C13" location="'配布資料（個人用）'!N2" display="感想記入表"/>
    <hyperlink ref="B14" location="企業名テントカード!A1" display="企業名テントカード"/>
    <hyperlink ref="C17" location="Ａ社!B11" display="意思決定値入力欄"/>
    <hyperlink ref="C18" location="Ａ社!I3" display="企業別業績表"/>
    <hyperlink ref="B19" location="Ｂ社!R1C1" display="Ｂ社"/>
    <hyperlink ref="C20" location="Ｂ社!B11" display="意思決定値入力欄"/>
    <hyperlink ref="B22" location="Ｃ社!R1C1" display="Ｃ社"/>
    <hyperlink ref="C23" location="Ｃ社!B11" display="意思決定値入力欄"/>
    <hyperlink ref="B25" location="Ｄ社!R1C1" display="Ｄ社"/>
    <hyperlink ref="C26" location="Ｄ社!B11" display="意思決定値入力欄"/>
    <hyperlink ref="B38" location="期別業績表!A1" display="期別業績表"/>
    <hyperlink ref="B35" location="意思決定パターン・経営業績パターン図表!A1" display="意思決定パターン・経営業績パターン図表"/>
    <hyperlink ref="C36" location="意思決定パターン・経営業績パターン図表!B3" display="意思決定パターン・経営業績パターン図表!B3"/>
    <hyperlink ref="C37" location="意思決定パターン・経営業績パターン図表!I3" display="経営業績パターン図表"/>
    <hyperlink ref="B43" location="意思決定結果グラフ!R1C1" display="意思決定結果グラフ"/>
    <hyperlink ref="C44" location="意思決定結果グラフ!B2" display="意思決定結果（期別）"/>
    <hyperlink ref="C45" location="意思決定結果グラフ!G2" display="意思決定結果（企業別）"/>
    <hyperlink ref="B46" location="業績結果グラフ!R1C1" display="業績結果グラフ"/>
    <hyperlink ref="C47" location="業績結果グラフ!B2" display="業績結果（期別）"/>
    <hyperlink ref="C48" location="業績結果グラフ!G2" display="業績結果（企業別）"/>
    <hyperlink ref="B6" location="'配布資料（グループ用）'!R1C1" display="配布資料（グループ用）"/>
    <hyperlink ref="C39" location="期別業績表!B3" display="期別業績表!B3"/>
    <hyperlink ref="C40" location="期別業績表!G3" display="期別業績表!G3"/>
    <hyperlink ref="C42" location="期別業績表!Q3" display="期別業績表!Q3"/>
    <hyperlink ref="B28" location="計画実績比較表!A1" display="計画実績比較表"/>
    <hyperlink ref="C30" location="計画実績比較表!F3" display="計画実績比較表!F3"/>
    <hyperlink ref="C31" location="計画実績比較表!J3" display="計画実績比較表!J3"/>
    <hyperlink ref="C32" location="計画実績比較表!N3" display="計画実績比較表!N3"/>
    <hyperlink ref="C41" location="期別業績表!L3" display="期別業績表!L3"/>
    <hyperlink ref="B33" location="企業別業績表!A1" display="企業別業績表"/>
    <hyperlink ref="C34" location="企業別業績表!B2" display="企業別業績表!B2"/>
    <hyperlink ref="C29" location="計画実績比較表!B3" display="計画実績比較表!B3"/>
    <hyperlink ref="C21" location="Ｂ社!I3" display="Ｂ社!I3"/>
    <hyperlink ref="C24" location="Ｃ社!I3" display="Ｃ社!I3"/>
    <hyperlink ref="C27" location="Ｄ社!I3" display="Ｄ社!I3"/>
    <hyperlink ref="B11" location="'配布資料（個人用）'!A1" display="配布資料（個人用）"/>
    <hyperlink ref="C15" location="企業名テントカード!A1" display="企業名テントカード"/>
    <hyperlink ref="B16" location="Ａ社!A1" display="Ａ社!A1"/>
  </hyperlinks>
  <printOptions/>
  <pageMargins left="0.7874015748031497" right="0.7874015748031497" top="0.5905511811023623" bottom="0.5905511811023623"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62"/>
  <sheetViews>
    <sheetView showGridLines="0" zoomScale="80" zoomScaleNormal="80" zoomScalePageLayoutView="0" workbookViewId="0" topLeftCell="A1">
      <selection activeCell="C96" sqref="C96"/>
    </sheetView>
  </sheetViews>
  <sheetFormatPr defaultColWidth="9.125" defaultRowHeight="12.75" customHeight="1"/>
  <cols>
    <col min="1" max="1" width="2.625" style="18" customWidth="1"/>
    <col min="2" max="5" width="20.625" style="17" customWidth="1"/>
    <col min="6" max="17" width="20.625" style="18" customWidth="1"/>
    <col min="18" max="16384" width="9.125" style="18" customWidth="1"/>
  </cols>
  <sheetData>
    <row r="1" spans="1:17" s="34" customFormat="1" ht="12.75" customHeight="1">
      <c r="A1" s="196"/>
      <c r="B1" s="439" t="s">
        <v>19</v>
      </c>
      <c r="C1" s="410"/>
      <c r="D1" s="410"/>
      <c r="E1" s="410"/>
      <c r="F1" s="607" t="s">
        <v>190</v>
      </c>
      <c r="G1" s="607"/>
      <c r="H1" s="388"/>
      <c r="I1" s="388"/>
      <c r="J1" s="607" t="s">
        <v>190</v>
      </c>
      <c r="K1" s="607"/>
      <c r="L1" s="388"/>
      <c r="M1" s="388"/>
      <c r="N1" s="607" t="s">
        <v>190</v>
      </c>
      <c r="O1" s="607"/>
      <c r="P1" s="388"/>
      <c r="Q1" s="388"/>
    </row>
    <row r="2" spans="1:17" ht="12.75" customHeight="1">
      <c r="A2" s="411"/>
      <c r="B2" s="130"/>
      <c r="C2" s="130"/>
      <c r="D2" s="130"/>
      <c r="E2" s="130"/>
      <c r="F2" s="411"/>
      <c r="G2" s="412"/>
      <c r="H2" s="412"/>
      <c r="I2" s="412"/>
      <c r="J2" s="130"/>
      <c r="K2" s="130"/>
      <c r="L2" s="130"/>
      <c r="M2" s="130"/>
      <c r="N2" s="130"/>
      <c r="O2" s="130"/>
      <c r="P2" s="130"/>
      <c r="Q2" s="130"/>
    </row>
    <row r="3" spans="1:17" ht="12.75" customHeight="1">
      <c r="A3" s="130"/>
      <c r="B3" s="609" t="s">
        <v>260</v>
      </c>
      <c r="C3" s="609"/>
      <c r="D3" s="609"/>
      <c r="E3" s="609"/>
      <c r="F3" s="609" t="s">
        <v>260</v>
      </c>
      <c r="G3" s="609"/>
      <c r="H3" s="609"/>
      <c r="I3" s="609"/>
      <c r="J3" s="609" t="s">
        <v>260</v>
      </c>
      <c r="K3" s="609"/>
      <c r="L3" s="609"/>
      <c r="M3" s="609"/>
      <c r="N3" s="609" t="s">
        <v>260</v>
      </c>
      <c r="O3" s="609"/>
      <c r="P3" s="609"/>
      <c r="Q3" s="609"/>
    </row>
    <row r="4" spans="1:17" ht="12.75" customHeight="1">
      <c r="A4" s="130"/>
      <c r="B4" s="413"/>
      <c r="C4" s="608" t="str">
        <f>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（Ａ社）</v>
      </c>
      <c r="D4" s="608"/>
      <c r="E4" s="413"/>
      <c r="F4" s="413"/>
      <c r="G4" s="608" t="str">
        <f>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（Ｂ社）</v>
      </c>
      <c r="H4" s="608"/>
      <c r="I4" s="413"/>
      <c r="J4" s="413"/>
      <c r="K4" s="608" t="str">
        <f>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（Ｃ社）</v>
      </c>
      <c r="L4" s="608"/>
      <c r="M4" s="413"/>
      <c r="N4" s="413"/>
      <c r="O4" s="608" t="str">
        <f>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（Ｄ社）</v>
      </c>
      <c r="P4" s="608"/>
      <c r="Q4" s="413"/>
    </row>
    <row r="5" spans="1:17" ht="12.75" customHeight="1">
      <c r="A5" s="130"/>
      <c r="B5" s="412"/>
      <c r="C5" s="414"/>
      <c r="D5" s="414"/>
      <c r="E5" s="412"/>
      <c r="F5" s="412"/>
      <c r="G5" s="414"/>
      <c r="H5" s="414"/>
      <c r="I5" s="412"/>
      <c r="J5" s="412"/>
      <c r="K5" s="414"/>
      <c r="L5" s="414"/>
      <c r="M5" s="412"/>
      <c r="N5" s="412"/>
      <c r="O5" s="414"/>
      <c r="P5" s="414"/>
      <c r="Q5" s="412"/>
    </row>
    <row r="6" spans="1:17" ht="12.75" customHeight="1">
      <c r="A6" s="130"/>
      <c r="B6" s="610" t="s">
        <v>222</v>
      </c>
      <c r="C6" s="611"/>
      <c r="D6" s="611"/>
      <c r="E6" s="612"/>
      <c r="F6" s="610" t="s">
        <v>222</v>
      </c>
      <c r="G6" s="611"/>
      <c r="H6" s="611"/>
      <c r="I6" s="612"/>
      <c r="J6" s="610" t="s">
        <v>222</v>
      </c>
      <c r="K6" s="611"/>
      <c r="L6" s="611"/>
      <c r="M6" s="612"/>
      <c r="N6" s="610" t="s">
        <v>222</v>
      </c>
      <c r="O6" s="611"/>
      <c r="P6" s="611"/>
      <c r="Q6" s="612"/>
    </row>
    <row r="7" spans="1:17" ht="12.75" customHeight="1">
      <c r="A7" s="130"/>
      <c r="B7" s="415"/>
      <c r="C7" s="416" t="s">
        <v>179</v>
      </c>
      <c r="D7" s="417" t="s">
        <v>180</v>
      </c>
      <c r="E7" s="417" t="s">
        <v>161</v>
      </c>
      <c r="F7" s="415"/>
      <c r="G7" s="416" t="s">
        <v>179</v>
      </c>
      <c r="H7" s="417" t="s">
        <v>180</v>
      </c>
      <c r="I7" s="417" t="s">
        <v>161</v>
      </c>
      <c r="J7" s="415"/>
      <c r="K7" s="416" t="s">
        <v>179</v>
      </c>
      <c r="L7" s="417" t="s">
        <v>180</v>
      </c>
      <c r="M7" s="417" t="s">
        <v>161</v>
      </c>
      <c r="N7" s="415"/>
      <c r="O7" s="416" t="s">
        <v>179</v>
      </c>
      <c r="P7" s="417" t="s">
        <v>180</v>
      </c>
      <c r="Q7" s="417" t="s">
        <v>161</v>
      </c>
    </row>
    <row r="8" spans="1:17" ht="12.75" customHeight="1">
      <c r="A8" s="130"/>
      <c r="B8" s="418" t="s">
        <v>223</v>
      </c>
      <c r="C8" s="136">
        <f>IF('配布資料（グループ用）'!$F$50="入力完了",'Ａ社'!T8,IF('配布資料（グループ用）'!$E$50="入力完了",'Ａ社'!Q8,IF('配布資料（グループ用）'!$D$50="入力完了",'Ａ社'!N8,IF('配布資料（グループ用）'!$C$50="入力完了",'Ａ社'!K8,""))))</f>
      </c>
      <c r="D8" s="136">
        <f>IF('配布資料（グループ用）'!$F$50="入力完了",'Ａ社'!U8,IF('配布資料（グループ用）'!$E$50="入力完了",'Ａ社'!R8,IF('配布資料（グループ用）'!$D$50="入力完了",'Ａ社'!O8,IF('配布資料（グループ用）'!$C$50="入力完了",'Ａ社'!L8,""))))</f>
      </c>
      <c r="E8" s="137">
        <f>IF('配布資料（グループ用）'!$F$50="入力完了",'Ａ社'!V8,IF('配布資料（グループ用）'!$E$50="入力完了",'Ａ社'!S8,IF('配布資料（グループ用）'!$D$50="入力完了",'Ａ社'!P8,IF('配布資料（グループ用）'!$C$50="入力完了",'Ａ社'!M8,""))))</f>
      </c>
      <c r="F8" s="418" t="s">
        <v>223</v>
      </c>
      <c r="G8" s="136">
        <f>IF('配布資料（グループ用）'!$F$50="入力完了",'Ｂ社'!T8,IF('配布資料（グループ用）'!$E$50="入力完了",'Ｂ社'!Q8,IF('配布資料（グループ用）'!$D$50="入力完了",'Ｂ社'!N8,IF('配布資料（グループ用）'!$C$50="入力完了",'Ｂ社'!K8,""))))</f>
      </c>
      <c r="H8" s="136">
        <f>IF('配布資料（グループ用）'!$F$50="入力完了",'Ｂ社'!U8,IF('配布資料（グループ用）'!$E$50="入力完了",'Ｂ社'!R8,IF('配布資料（グループ用）'!$D$50="入力完了",'Ｂ社'!O8,IF('配布資料（グループ用）'!$C$50="入力完了",'Ｂ社'!L8,""))))</f>
      </c>
      <c r="I8" s="137">
        <f>IF('配布資料（グループ用）'!$F$50="入力完了",'Ｂ社'!V8,IF('配布資料（グループ用）'!$E$50="入力完了",'Ｂ社'!S8,IF('配布資料（グループ用）'!$D$50="入力完了",'Ｂ社'!P8,IF('配布資料（グループ用）'!$C$50="入力完了",'Ｂ社'!M8,""))))</f>
      </c>
      <c r="J8" s="418" t="s">
        <v>223</v>
      </c>
      <c r="K8" s="136">
        <f>IF('配布資料（グループ用）'!$F$50="入力完了",'Ｃ社'!T8,IF('配布資料（グループ用）'!$E$50="入力完了",'Ｃ社'!Q8,IF('配布資料（グループ用）'!$D$50="入力完了",'Ｃ社'!N8,IF('配布資料（グループ用）'!$C$50="入力完了",'Ｃ社'!K8,""))))</f>
      </c>
      <c r="L8" s="136">
        <f>IF('配布資料（グループ用）'!$F$50="入力完了",'Ｃ社'!U8,IF('配布資料（グループ用）'!$E$50="入力完了",'Ｃ社'!R8,IF('配布資料（グループ用）'!$D$50="入力完了",'Ｃ社'!O8,IF('配布資料（グループ用）'!$C$50="入力完了",'Ｃ社'!L8,""))))</f>
      </c>
      <c r="M8" s="137">
        <f>IF('配布資料（グループ用）'!$F$50="入力完了",'Ｃ社'!V8,IF('配布資料（グループ用）'!$E$50="入力完了",'Ｃ社'!S8,IF('配布資料（グループ用）'!$D$50="入力完了",'Ｃ社'!P8,IF('配布資料（グループ用）'!$C$50="入力完了",'Ｃ社'!M8,""))))</f>
      </c>
      <c r="N8" s="418" t="s">
        <v>223</v>
      </c>
      <c r="O8" s="136">
        <f>IF('配布資料（グループ用）'!$F$50="入力完了",'Ｄ社'!T8,IF('配布資料（グループ用）'!$E$50="入力完了",'Ｄ社'!Q8,IF('配布資料（グループ用）'!$D$50="入力完了",'Ｄ社'!N8,IF('配布資料（グループ用）'!$C$50="入力完了",'Ｄ社'!K8,""))))</f>
      </c>
      <c r="P8" s="136">
        <f>IF('配布資料（グループ用）'!$F$50="入力完了",'Ｄ社'!U8,IF('配布資料（グループ用）'!$E$50="入力完了",'Ｄ社'!R8,IF('配布資料（グループ用）'!$D$50="入力完了",'Ｄ社'!O8,IF('配布資料（グループ用）'!$C$50="入力完了",'Ｄ社'!L8,""))))</f>
      </c>
      <c r="Q8" s="137">
        <f>IF('配布資料（グループ用）'!$F$50="入力完了",'Ｄ社'!V8,IF('配布資料（グループ用）'!$E$50="入力完了",'Ｄ社'!S8,IF('配布資料（グループ用）'!$D$50="入力完了",'Ｄ社'!P8,IF('配布資料（グループ用）'!$C$50="入力完了",'Ｄ社'!M8,""))))</f>
      </c>
    </row>
    <row r="9" spans="1:17" ht="12.75" customHeight="1">
      <c r="A9" s="130"/>
      <c r="B9" s="419" t="s">
        <v>224</v>
      </c>
      <c r="C9" s="138">
        <f>IF('配布資料（グループ用）'!$F$50="入力完了",'Ａ社'!T9,IF('配布資料（グループ用）'!$E$50="入力完了",'Ａ社'!Q9,IF('配布資料（グループ用）'!$D$50="入力完了",'Ａ社'!N9,IF('配布資料（グループ用）'!$C$50="入力完了",'Ａ社'!K9,""))))</f>
      </c>
      <c r="D9" s="138">
        <f>IF('配布資料（グループ用）'!$F$50="入力完了",'Ａ社'!U9,IF('配布資料（グループ用）'!$E$50="入力完了",'Ａ社'!R9,IF('配布資料（グループ用）'!$D$50="入力完了",'Ａ社'!O9,IF('配布資料（グループ用）'!$C$50="入力完了",'Ａ社'!L9,""))))</f>
      </c>
      <c r="E9" s="139">
        <f>IF('配布資料（グループ用）'!$F$50="入力完了",'Ａ社'!V9,IF('配布資料（グループ用）'!$E$50="入力完了",'Ａ社'!S9,IF('配布資料（グループ用）'!$D$50="入力完了",'Ａ社'!P9,IF('配布資料（グループ用）'!$C$50="入力完了",'Ａ社'!M9,""))))</f>
      </c>
      <c r="F9" s="419" t="s">
        <v>224</v>
      </c>
      <c r="G9" s="138">
        <f>IF('配布資料（グループ用）'!$F$50="入力完了",'Ｂ社'!T9,IF('配布資料（グループ用）'!$E$50="入力完了",'Ｂ社'!Q9,IF('配布資料（グループ用）'!$D$50="入力完了",'Ｂ社'!N9,IF('配布資料（グループ用）'!$C$50="入力完了",'Ｂ社'!K9,""))))</f>
      </c>
      <c r="H9" s="138">
        <f>IF('配布資料（グループ用）'!$F$50="入力完了",'Ｂ社'!U9,IF('配布資料（グループ用）'!$E$50="入力完了",'Ｂ社'!R9,IF('配布資料（グループ用）'!$D$50="入力完了",'Ｂ社'!O9,IF('配布資料（グループ用）'!$C$50="入力完了",'Ｂ社'!L9,""))))</f>
      </c>
      <c r="I9" s="139">
        <f>IF('配布資料（グループ用）'!$F$50="入力完了",'Ｂ社'!V9,IF('配布資料（グループ用）'!$E$50="入力完了",'Ｂ社'!S9,IF('配布資料（グループ用）'!$D$50="入力完了",'Ｂ社'!P9,IF('配布資料（グループ用）'!$C$50="入力完了",'Ｂ社'!M9,""))))</f>
      </c>
      <c r="J9" s="419" t="s">
        <v>224</v>
      </c>
      <c r="K9" s="138">
        <f>IF('配布資料（グループ用）'!$F$50="入力完了",'Ｃ社'!T9,IF('配布資料（グループ用）'!$E$50="入力完了",'Ｃ社'!Q9,IF('配布資料（グループ用）'!$D$50="入力完了",'Ｃ社'!N9,IF('配布資料（グループ用）'!$C$50="入力完了",'Ｃ社'!K9,""))))</f>
      </c>
      <c r="L9" s="138">
        <f>IF('配布資料（グループ用）'!$F$50="入力完了",'Ｃ社'!U9,IF('配布資料（グループ用）'!$E$50="入力完了",'Ｃ社'!R9,IF('配布資料（グループ用）'!$D$50="入力完了",'Ｃ社'!O9,IF('配布資料（グループ用）'!$C$50="入力完了",'Ｃ社'!L9,""))))</f>
      </c>
      <c r="M9" s="139">
        <f>IF('配布資料（グループ用）'!$F$50="入力完了",'Ｃ社'!V9,IF('配布資料（グループ用）'!$E$50="入力完了",'Ｃ社'!S9,IF('配布資料（グループ用）'!$D$50="入力完了",'Ｃ社'!P9,IF('配布資料（グループ用）'!$C$50="入力完了",'Ｃ社'!M9,""))))</f>
      </c>
      <c r="N9" s="419" t="s">
        <v>224</v>
      </c>
      <c r="O9" s="138">
        <f>IF('配布資料（グループ用）'!$F$50="入力完了",'Ｄ社'!T9,IF('配布資料（グループ用）'!$E$50="入力完了",'Ｄ社'!Q9,IF('配布資料（グループ用）'!$D$50="入力完了",'Ｄ社'!N9,IF('配布資料（グループ用）'!$C$50="入力完了",'Ｄ社'!K9,""))))</f>
      </c>
      <c r="P9" s="138">
        <f>IF('配布資料（グループ用）'!$F$50="入力完了",'Ｄ社'!U9,IF('配布資料（グループ用）'!$E$50="入力完了",'Ｄ社'!R9,IF('配布資料（グループ用）'!$D$50="入力完了",'Ｄ社'!O9,IF('配布資料（グループ用）'!$C$50="入力完了",'Ｄ社'!L9,""))))</f>
      </c>
      <c r="Q9" s="139">
        <f>IF('配布資料（グループ用）'!$F$50="入力完了",'Ｄ社'!V9,IF('配布資料（グループ用）'!$E$50="入力完了",'Ｄ社'!S9,IF('配布資料（グループ用）'!$D$50="入力完了",'Ｄ社'!P9,IF('配布資料（グループ用）'!$C$50="入力完了",'Ｄ社'!M9,""))))</f>
      </c>
    </row>
    <row r="10" spans="1:17" ht="12.75" customHeight="1">
      <c r="A10" s="130"/>
      <c r="B10" s="418" t="s">
        <v>66</v>
      </c>
      <c r="C10" s="140">
        <f>IF('配布資料（グループ用）'!$F$50="入力完了",'Ａ社'!T10,IF('配布資料（グループ用）'!$E$50="入力完了",'Ａ社'!Q10,IF('配布資料（グループ用）'!$D$50="入力完了",'Ａ社'!N10,IF('配布資料（グループ用）'!$C$50="入力完了",'Ａ社'!K10,""))))</f>
      </c>
      <c r="D10" s="140">
        <f>IF('配布資料（グループ用）'!$F$50="入力完了",'Ａ社'!U10,IF('配布資料（グループ用）'!$E$50="入力完了",'Ａ社'!R10,IF('配布資料（グループ用）'!$D$50="入力完了",'Ａ社'!O10,IF('配布資料（グループ用）'!$C$50="入力完了",'Ａ社'!L10,""))))</f>
      </c>
      <c r="E10" s="141" t="s">
        <v>160</v>
      </c>
      <c r="F10" s="418" t="s">
        <v>66</v>
      </c>
      <c r="G10" s="140">
        <f>IF('配布資料（グループ用）'!$F$50="入力完了",'Ｂ社'!T10,IF('配布資料（グループ用）'!$E$50="入力完了",'Ｂ社'!Q10,IF('配布資料（グループ用）'!$D$50="入力完了",'Ｂ社'!N10,IF('配布資料（グループ用）'!$C$50="入力完了",'Ｂ社'!K10,""))))</f>
      </c>
      <c r="H10" s="140">
        <f>IF('配布資料（グループ用）'!$F$50="入力完了",'Ｂ社'!U10,IF('配布資料（グループ用）'!$E$50="入力完了",'Ｂ社'!R10,IF('配布資料（グループ用）'!$D$50="入力完了",'Ｂ社'!O10,IF('配布資料（グループ用）'!$C$50="入力完了",'Ｂ社'!L10,""))))</f>
      </c>
      <c r="I10" s="141" t="s">
        <v>160</v>
      </c>
      <c r="J10" s="418" t="s">
        <v>66</v>
      </c>
      <c r="K10" s="140">
        <f>IF('配布資料（グループ用）'!$F$50="入力完了",'Ｃ社'!T10,IF('配布資料（グループ用）'!$E$50="入力完了",'Ｃ社'!Q10,IF('配布資料（グループ用）'!$D$50="入力完了",'Ｃ社'!N10,IF('配布資料（グループ用）'!$C$50="入力完了",'Ｃ社'!K10,""))))</f>
      </c>
      <c r="L10" s="140">
        <f>IF('配布資料（グループ用）'!$F$50="入力完了",'Ｃ社'!U10,IF('配布資料（グループ用）'!$E$50="入力完了",'Ｃ社'!R10,IF('配布資料（グループ用）'!$D$50="入力完了",'Ｃ社'!O10,IF('配布資料（グループ用）'!$C$50="入力完了",'Ｃ社'!L10,""))))</f>
      </c>
      <c r="M10" s="141" t="s">
        <v>160</v>
      </c>
      <c r="N10" s="418" t="s">
        <v>66</v>
      </c>
      <c r="O10" s="140">
        <f>IF('配布資料（グループ用）'!$F$50="入力完了",'Ｄ社'!T10,IF('配布資料（グループ用）'!$E$50="入力完了",'Ｄ社'!Q10,IF('配布資料（グループ用）'!$D$50="入力完了",'Ｄ社'!N10,IF('配布資料（グループ用）'!$C$50="入力完了",'Ｄ社'!K10,""))))</f>
      </c>
      <c r="P10" s="140">
        <f>IF('配布資料（グループ用）'!$F$50="入力完了",'Ｄ社'!U10,IF('配布資料（グループ用）'!$E$50="入力完了",'Ｄ社'!R10,IF('配布資料（グループ用）'!$D$50="入力完了",'Ｄ社'!O10,IF('配布資料（グループ用）'!$C$50="入力完了",'Ｄ社'!L10,""))))</f>
      </c>
      <c r="Q10" s="141" t="s">
        <v>160</v>
      </c>
    </row>
    <row r="11" spans="1:17" ht="12.75" customHeight="1">
      <c r="A11" s="130"/>
      <c r="B11" s="418" t="s">
        <v>68</v>
      </c>
      <c r="C11" s="140">
        <f>IF('配布資料（グループ用）'!$F$50="入力完了",'Ａ社'!T11,IF('配布資料（グループ用）'!$E$50="入力完了",'Ａ社'!Q11,IF('配布資料（グループ用）'!$D$50="入力完了",'Ａ社'!N11,IF('配布資料（グループ用）'!$C$50="入力完了",'Ａ社'!K11,""))))</f>
      </c>
      <c r="D11" s="140">
        <f>IF('配布資料（グループ用）'!$F$50="入力完了",'Ａ社'!U11,IF('配布資料（グループ用）'!$E$50="入力完了",'Ａ社'!R11,IF('配布資料（グループ用）'!$D$50="入力完了",'Ａ社'!O11,IF('配布資料（グループ用）'!$C$50="入力完了",'Ａ社'!L11,""))))</f>
      </c>
      <c r="E11" s="141" t="s">
        <v>160</v>
      </c>
      <c r="F11" s="418" t="s">
        <v>68</v>
      </c>
      <c r="G11" s="140">
        <f>IF('配布資料（グループ用）'!$F$50="入力完了",'Ｂ社'!T11,IF('配布資料（グループ用）'!$E$50="入力完了",'Ｂ社'!Q11,IF('配布資料（グループ用）'!$D$50="入力完了",'Ｂ社'!N11,IF('配布資料（グループ用）'!$C$50="入力完了",'Ｂ社'!K11,""))))</f>
      </c>
      <c r="H11" s="140">
        <f>IF('配布資料（グループ用）'!$F$50="入力完了",'Ｂ社'!U11,IF('配布資料（グループ用）'!$E$50="入力完了",'Ｂ社'!R11,IF('配布資料（グループ用）'!$D$50="入力完了",'Ｂ社'!O11,IF('配布資料（グループ用）'!$C$50="入力完了",'Ｂ社'!L11,""))))</f>
      </c>
      <c r="I11" s="141" t="s">
        <v>160</v>
      </c>
      <c r="J11" s="418" t="s">
        <v>68</v>
      </c>
      <c r="K11" s="140">
        <f>IF('配布資料（グループ用）'!$F$50="入力完了",'Ｃ社'!T11,IF('配布資料（グループ用）'!$E$50="入力完了",'Ｃ社'!Q11,IF('配布資料（グループ用）'!$D$50="入力完了",'Ｃ社'!N11,IF('配布資料（グループ用）'!$C$50="入力完了",'Ｃ社'!K11,""))))</f>
      </c>
      <c r="L11" s="140">
        <f>IF('配布資料（グループ用）'!$F$50="入力完了",'Ｃ社'!U11,IF('配布資料（グループ用）'!$E$50="入力完了",'Ｃ社'!R11,IF('配布資料（グループ用）'!$D$50="入力完了",'Ｃ社'!O11,IF('配布資料（グループ用）'!$C$50="入力完了",'Ｃ社'!L11,""))))</f>
      </c>
      <c r="M11" s="141" t="s">
        <v>160</v>
      </c>
      <c r="N11" s="418" t="s">
        <v>68</v>
      </c>
      <c r="O11" s="140">
        <f>IF('配布資料（グループ用）'!$F$50="入力完了",'Ｄ社'!T11,IF('配布資料（グループ用）'!$E$50="入力完了",'Ｄ社'!Q11,IF('配布資料（グループ用）'!$D$50="入力完了",'Ｄ社'!N11,IF('配布資料（グループ用）'!$C$50="入力完了",'Ｄ社'!K11,""))))</f>
      </c>
      <c r="P11" s="140">
        <f>IF('配布資料（グループ用）'!$F$50="入力完了",'Ｄ社'!U11,IF('配布資料（グループ用）'!$E$50="入力完了",'Ｄ社'!R11,IF('配布資料（グループ用）'!$D$50="入力完了",'Ｄ社'!O11,IF('配布資料（グループ用）'!$C$50="入力完了",'Ｄ社'!L11,""))))</f>
      </c>
      <c r="Q11" s="141" t="s">
        <v>160</v>
      </c>
    </row>
    <row r="12" spans="1:17" ht="12.75" customHeight="1">
      <c r="A12" s="130"/>
      <c r="B12" s="418" t="s">
        <v>177</v>
      </c>
      <c r="C12" s="140">
        <f>IF('配布資料（グループ用）'!$F$50="入力完了",'Ａ社'!T12,IF('配布資料（グループ用）'!$E$50="入力完了",'Ａ社'!Q12,IF('配布資料（グループ用）'!$D$50="入力完了",'Ａ社'!N12,IF('配布資料（グループ用）'!$C$50="入力完了",'Ａ社'!K12,""))))</f>
      </c>
      <c r="D12" s="140">
        <f>IF('配布資料（グループ用）'!$F$50="入力完了",'Ａ社'!U12,IF('配布資料（グループ用）'!$E$50="入力完了",'Ａ社'!R12,IF('配布資料（グループ用）'!$D$50="入力完了",'Ａ社'!O12,IF('配布資料（グループ用）'!$C$50="入力完了",'Ａ社'!L12,""))))</f>
      </c>
      <c r="E12" s="141" t="s">
        <v>160</v>
      </c>
      <c r="F12" s="418" t="s">
        <v>177</v>
      </c>
      <c r="G12" s="140">
        <f>IF('配布資料（グループ用）'!$F$50="入力完了",'Ｂ社'!T12,IF('配布資料（グループ用）'!$E$50="入力完了",'Ｂ社'!Q12,IF('配布資料（グループ用）'!$D$50="入力完了",'Ｂ社'!N12,IF('配布資料（グループ用）'!$C$50="入力完了",'Ｂ社'!K12,""))))</f>
      </c>
      <c r="H12" s="140">
        <f>IF('配布資料（グループ用）'!$F$50="入力完了",'Ｂ社'!U12,IF('配布資料（グループ用）'!$E$50="入力完了",'Ｂ社'!R12,IF('配布資料（グループ用）'!$D$50="入力完了",'Ｂ社'!O12,IF('配布資料（グループ用）'!$C$50="入力完了",'Ｂ社'!L12,""))))</f>
      </c>
      <c r="I12" s="141" t="s">
        <v>160</v>
      </c>
      <c r="J12" s="418" t="s">
        <v>177</v>
      </c>
      <c r="K12" s="140">
        <f>IF('配布資料（グループ用）'!$F$50="入力完了",'Ｃ社'!T12,IF('配布資料（グループ用）'!$E$50="入力完了",'Ｃ社'!Q12,IF('配布資料（グループ用）'!$D$50="入力完了",'Ｃ社'!N12,IF('配布資料（グループ用）'!$C$50="入力完了",'Ｃ社'!K12,""))))</f>
      </c>
      <c r="L12" s="140">
        <f>IF('配布資料（グループ用）'!$F$50="入力完了",'Ｃ社'!U12,IF('配布資料（グループ用）'!$E$50="入力完了",'Ｃ社'!R12,IF('配布資料（グループ用）'!$D$50="入力完了",'Ｃ社'!O12,IF('配布資料（グループ用）'!$C$50="入力完了",'Ｃ社'!L12,""))))</f>
      </c>
      <c r="M12" s="141" t="s">
        <v>160</v>
      </c>
      <c r="N12" s="418" t="s">
        <v>177</v>
      </c>
      <c r="O12" s="140">
        <f>IF('配布資料（グループ用）'!$F$50="入力完了",'Ｄ社'!T12,IF('配布資料（グループ用）'!$E$50="入力完了",'Ｄ社'!Q12,IF('配布資料（グループ用）'!$D$50="入力完了",'Ｄ社'!N12,IF('配布資料（グループ用）'!$C$50="入力完了",'Ｄ社'!K12,""))))</f>
      </c>
      <c r="P12" s="140">
        <f>IF('配布資料（グループ用）'!$F$50="入力完了",'Ｄ社'!U12,IF('配布資料（グループ用）'!$E$50="入力完了",'Ｄ社'!R12,IF('配布資料（グループ用）'!$D$50="入力完了",'Ｄ社'!O12,IF('配布資料（グループ用）'!$C$50="入力完了",'Ｄ社'!L12,""))))</f>
      </c>
      <c r="Q12" s="141" t="s">
        <v>160</v>
      </c>
    </row>
    <row r="13" spans="1:17" ht="12.75" customHeight="1">
      <c r="A13" s="130"/>
      <c r="B13" s="412"/>
      <c r="C13" s="412"/>
      <c r="D13" s="412"/>
      <c r="E13" s="412"/>
      <c r="F13" s="412"/>
      <c r="G13" s="412"/>
      <c r="H13" s="412"/>
      <c r="I13" s="412"/>
      <c r="J13" s="412"/>
      <c r="K13" s="412"/>
      <c r="L13" s="412"/>
      <c r="M13" s="412"/>
      <c r="N13" s="412"/>
      <c r="O13" s="412"/>
      <c r="P13" s="412"/>
      <c r="Q13" s="412"/>
    </row>
    <row r="14" spans="1:17" ht="12.75" customHeight="1">
      <c r="A14" s="130"/>
      <c r="B14" s="610" t="s">
        <v>184</v>
      </c>
      <c r="C14" s="611"/>
      <c r="D14" s="611"/>
      <c r="E14" s="612"/>
      <c r="F14" s="610" t="s">
        <v>184</v>
      </c>
      <c r="G14" s="611"/>
      <c r="H14" s="611"/>
      <c r="I14" s="612"/>
      <c r="J14" s="610" t="s">
        <v>184</v>
      </c>
      <c r="K14" s="611"/>
      <c r="L14" s="611"/>
      <c r="M14" s="612"/>
      <c r="N14" s="610" t="s">
        <v>184</v>
      </c>
      <c r="O14" s="611"/>
      <c r="P14" s="611"/>
      <c r="Q14" s="612"/>
    </row>
    <row r="15" spans="1:17" ht="12.75" customHeight="1">
      <c r="A15" s="130"/>
      <c r="B15" s="420"/>
      <c r="C15" s="416" t="s">
        <v>179</v>
      </c>
      <c r="D15" s="417" t="s">
        <v>180</v>
      </c>
      <c r="E15" s="417" t="s">
        <v>161</v>
      </c>
      <c r="F15" s="420"/>
      <c r="G15" s="416" t="s">
        <v>179</v>
      </c>
      <c r="H15" s="417" t="s">
        <v>180</v>
      </c>
      <c r="I15" s="417" t="s">
        <v>161</v>
      </c>
      <c r="J15" s="420"/>
      <c r="K15" s="416" t="s">
        <v>179</v>
      </c>
      <c r="L15" s="417" t="s">
        <v>180</v>
      </c>
      <c r="M15" s="417" t="s">
        <v>161</v>
      </c>
      <c r="N15" s="420"/>
      <c r="O15" s="416" t="s">
        <v>179</v>
      </c>
      <c r="P15" s="417" t="s">
        <v>180</v>
      </c>
      <c r="Q15" s="417" t="s">
        <v>161</v>
      </c>
    </row>
    <row r="16" spans="1:17" ht="12.75" customHeight="1">
      <c r="A16" s="130"/>
      <c r="B16" s="421" t="s">
        <v>225</v>
      </c>
      <c r="C16" s="142">
        <f>IF('配布資料（グループ用）'!$F$50="入力完了",'Ａ社'!T16,IF('配布資料（グループ用）'!$E$50="入力完了",'Ａ社'!Q16,IF('配布資料（グループ用）'!$D$50="入力完了",'Ａ社'!N16,IF('配布資料（グループ用）'!$C$50="入力完了",'Ａ社'!K16,""))))</f>
      </c>
      <c r="D16" s="142">
        <f>IF('配布資料（グループ用）'!$F$50="入力完了",'Ａ社'!U16,IF('配布資料（グループ用）'!$E$50="入力完了",'Ａ社'!R16,IF('配布資料（グループ用）'!$D$50="入力完了",'Ａ社'!O16,IF('配布資料（グループ用）'!$C$50="入力完了",'Ａ社'!L16,""))))</f>
      </c>
      <c r="E16" s="143">
        <f>IF('配布資料（グループ用）'!$F$50="入力完了",'Ａ社'!V16,IF('配布資料（グループ用）'!$E$50="入力完了",'Ａ社'!S16,IF('配布資料（グループ用）'!$D$50="入力完了",'Ａ社'!P16,IF('配布資料（グループ用）'!$C$50="入力完了",'Ａ社'!M16,""))))</f>
      </c>
      <c r="F16" s="421" t="s">
        <v>225</v>
      </c>
      <c r="G16" s="142">
        <f>IF('配布資料（グループ用）'!$F$50="入力完了",'Ｂ社'!T16,IF('配布資料（グループ用）'!$E$50="入力完了",'Ｂ社'!Q16,IF('配布資料（グループ用）'!$D$50="入力完了",'Ｂ社'!N16,IF('配布資料（グループ用）'!$C$50="入力完了",'Ｂ社'!K16,""))))</f>
      </c>
      <c r="H16" s="142">
        <f>IF('配布資料（グループ用）'!$F$50="入力完了",'Ｂ社'!U16,IF('配布資料（グループ用）'!$E$50="入力完了",'Ｂ社'!R16,IF('配布資料（グループ用）'!$D$50="入力完了",'Ｂ社'!O16,IF('配布資料（グループ用）'!$C$50="入力完了",'Ｂ社'!L16,""))))</f>
      </c>
      <c r="I16" s="143">
        <f>IF('配布資料（グループ用）'!$F$50="入力完了",'Ｂ社'!V16,IF('配布資料（グループ用）'!$E$50="入力完了",'Ｂ社'!S16,IF('配布資料（グループ用）'!$D$50="入力完了",'Ｂ社'!P16,IF('配布資料（グループ用）'!$C$50="入力完了",'Ｂ社'!M16,""))))</f>
      </c>
      <c r="J16" s="421" t="s">
        <v>225</v>
      </c>
      <c r="K16" s="142">
        <f>IF('配布資料（グループ用）'!$F$50="入力完了",'Ｃ社'!T16,IF('配布資料（グループ用）'!$E$50="入力完了",'Ｃ社'!Q16,IF('配布資料（グループ用）'!$D$50="入力完了",'Ｃ社'!N16,IF('配布資料（グループ用）'!$C$50="入力完了",'Ｃ社'!K16,""))))</f>
      </c>
      <c r="L16" s="142">
        <f>IF('配布資料（グループ用）'!$F$50="入力完了",'Ｃ社'!U16,IF('配布資料（グループ用）'!$E$50="入力完了",'Ｃ社'!R16,IF('配布資料（グループ用）'!$D$50="入力完了",'Ｃ社'!O16,IF('配布資料（グループ用）'!$C$50="入力完了",'Ｃ社'!L16,""))))</f>
      </c>
      <c r="M16" s="143">
        <f>IF('配布資料（グループ用）'!$F$50="入力完了",'Ｃ社'!V16,IF('配布資料（グループ用）'!$E$50="入力完了",'Ｃ社'!S16,IF('配布資料（グループ用）'!$D$50="入力完了",'Ｃ社'!P16,IF('配布資料（グループ用）'!$C$50="入力完了",'Ｃ社'!M16,""))))</f>
      </c>
      <c r="N16" s="421" t="s">
        <v>225</v>
      </c>
      <c r="O16" s="142">
        <f>IF('配布資料（グループ用）'!$F$50="入力完了",'Ｄ社'!T16,IF('配布資料（グループ用）'!$E$50="入力完了",'Ｄ社'!Q16,IF('配布資料（グループ用）'!$D$50="入力完了",'Ｄ社'!N16,IF('配布資料（グループ用）'!$C$50="入力完了",'Ｄ社'!K16,""))))</f>
      </c>
      <c r="P16" s="142">
        <f>IF('配布資料（グループ用）'!$F$50="入力完了",'Ｄ社'!U16,IF('配布資料（グループ用）'!$E$50="入力完了",'Ｄ社'!R16,IF('配布資料（グループ用）'!$D$50="入力完了",'Ｄ社'!O16,IF('配布資料（グループ用）'!$C$50="入力完了",'Ｄ社'!L16,""))))</f>
      </c>
      <c r="Q16" s="143">
        <f>IF('配布資料（グループ用）'!$F$50="入力完了",'Ｄ社'!V16,IF('配布資料（グループ用）'!$E$50="入力完了",'Ｄ社'!S16,IF('配布資料（グループ用）'!$D$50="入力完了",'Ｄ社'!P16,IF('配布資料（グループ用）'!$C$50="入力完了",'Ｄ社'!M16,""))))</f>
      </c>
    </row>
    <row r="17" spans="1:17" ht="12.75" customHeight="1">
      <c r="A17" s="130"/>
      <c r="B17" s="421" t="s">
        <v>226</v>
      </c>
      <c r="C17" s="142">
        <f>IF('配布資料（グループ用）'!$F$50="入力完了",'Ａ社'!T17,IF('配布資料（グループ用）'!$E$50="入力完了",'Ａ社'!Q17,IF('配布資料（グループ用）'!$D$50="入力完了",'Ａ社'!N17,IF('配布資料（グループ用）'!$C$50="入力完了",'Ａ社'!K17,""))))</f>
      </c>
      <c r="D17" s="142">
        <f>IF('配布資料（グループ用）'!$F$50="入力完了",'Ａ社'!U17,IF('配布資料（グループ用）'!$E$50="入力完了",'Ａ社'!R17,IF('配布資料（グループ用）'!$D$50="入力完了",'Ａ社'!O17,IF('配布資料（グループ用）'!$C$50="入力完了",'Ａ社'!L17,""))))</f>
      </c>
      <c r="E17" s="143">
        <f>IF('配布資料（グループ用）'!$F$50="入力完了",'Ａ社'!V17,IF('配布資料（グループ用）'!$E$50="入力完了",'Ａ社'!S17,IF('配布資料（グループ用）'!$D$50="入力完了",'Ａ社'!P17,IF('配布資料（グループ用）'!$C$50="入力完了",'Ａ社'!M17,""))))</f>
      </c>
      <c r="F17" s="421" t="s">
        <v>226</v>
      </c>
      <c r="G17" s="142">
        <f>IF('配布資料（グループ用）'!$F$50="入力完了",'Ｂ社'!T17,IF('配布資料（グループ用）'!$E$50="入力完了",'Ｂ社'!Q17,IF('配布資料（グループ用）'!$D$50="入力完了",'Ｂ社'!N17,IF('配布資料（グループ用）'!$C$50="入力完了",'Ｂ社'!K17,""))))</f>
      </c>
      <c r="H17" s="142">
        <f>IF('配布資料（グループ用）'!$F$50="入力完了",'Ｂ社'!U17,IF('配布資料（グループ用）'!$E$50="入力完了",'Ｂ社'!R17,IF('配布資料（グループ用）'!$D$50="入力完了",'Ｂ社'!O17,IF('配布資料（グループ用）'!$C$50="入力完了",'Ｂ社'!L17,""))))</f>
      </c>
      <c r="I17" s="143">
        <f>IF('配布資料（グループ用）'!$F$50="入力完了",'Ｂ社'!V17,IF('配布資料（グループ用）'!$E$50="入力完了",'Ｂ社'!S17,IF('配布資料（グループ用）'!$D$50="入力完了",'Ｂ社'!P17,IF('配布資料（グループ用）'!$C$50="入力完了",'Ｂ社'!M17,""))))</f>
      </c>
      <c r="J17" s="421" t="s">
        <v>226</v>
      </c>
      <c r="K17" s="142">
        <f>IF('配布資料（グループ用）'!$F$50="入力完了",'Ｃ社'!T17,IF('配布資料（グループ用）'!$E$50="入力完了",'Ｃ社'!Q17,IF('配布資料（グループ用）'!$D$50="入力完了",'Ｃ社'!N17,IF('配布資料（グループ用）'!$C$50="入力完了",'Ｃ社'!K17,""))))</f>
      </c>
      <c r="L17" s="142">
        <f>IF('配布資料（グループ用）'!$F$50="入力完了",'Ｃ社'!U17,IF('配布資料（グループ用）'!$E$50="入力完了",'Ｃ社'!R17,IF('配布資料（グループ用）'!$D$50="入力完了",'Ｃ社'!O17,IF('配布資料（グループ用）'!$C$50="入力完了",'Ｃ社'!L17,""))))</f>
      </c>
      <c r="M17" s="143">
        <f>IF('配布資料（グループ用）'!$F$50="入力完了",'Ｃ社'!V17,IF('配布資料（グループ用）'!$E$50="入力完了",'Ｃ社'!S17,IF('配布資料（グループ用）'!$D$50="入力完了",'Ｃ社'!P17,IF('配布資料（グループ用）'!$C$50="入力完了",'Ｃ社'!M17,""))))</f>
      </c>
      <c r="N17" s="421" t="s">
        <v>226</v>
      </c>
      <c r="O17" s="142">
        <f>IF('配布資料（グループ用）'!$F$50="入力完了",'Ｄ社'!T17,IF('配布資料（グループ用）'!$E$50="入力完了",'Ｄ社'!Q17,IF('配布資料（グループ用）'!$D$50="入力完了",'Ｄ社'!N17,IF('配布資料（グループ用）'!$C$50="入力完了",'Ｄ社'!K17,""))))</f>
      </c>
      <c r="P17" s="142">
        <f>IF('配布資料（グループ用）'!$F$50="入力完了",'Ｄ社'!U17,IF('配布資料（グループ用）'!$E$50="入力完了",'Ｄ社'!R17,IF('配布資料（グループ用）'!$D$50="入力完了",'Ｄ社'!O17,IF('配布資料（グループ用）'!$C$50="入力完了",'Ｄ社'!L17,""))))</f>
      </c>
      <c r="Q17" s="143">
        <f>IF('配布資料（グループ用）'!$F$50="入力完了",'Ｄ社'!V17,IF('配布資料（グループ用）'!$E$50="入力完了",'Ｄ社'!S17,IF('配布資料（グループ用）'!$D$50="入力完了",'Ｄ社'!P17,IF('配布資料（グループ用）'!$C$50="入力完了",'Ｄ社'!M17,""))))</f>
      </c>
    </row>
    <row r="18" spans="1:17" ht="12.75" customHeight="1">
      <c r="A18" s="130"/>
      <c r="B18" s="421" t="s">
        <v>227</v>
      </c>
      <c r="C18" s="142">
        <f>IF('配布資料（グループ用）'!$F$50="入力完了",'Ａ社'!T18,IF('配布資料（グループ用）'!$E$50="入力完了",'Ａ社'!Q18,IF('配布資料（グループ用）'!$D$50="入力完了",'Ａ社'!N18,IF('配布資料（グループ用）'!$C$50="入力完了",'Ａ社'!K18,""))))</f>
      </c>
      <c r="D18" s="142">
        <f>IF('配布資料（グループ用）'!$F$50="入力完了",'Ａ社'!U18,IF('配布資料（グループ用）'!$E$50="入力完了",'Ａ社'!R18,IF('配布資料（グループ用）'!$D$50="入力完了",'Ａ社'!O18,IF('配布資料（グループ用）'!$C$50="入力完了",'Ａ社'!L18,""))))</f>
      </c>
      <c r="E18" s="143">
        <f>IF('配布資料（グループ用）'!$F$50="入力完了",'Ａ社'!V18,IF('配布資料（グループ用）'!$E$50="入力完了",'Ａ社'!S18,IF('配布資料（グループ用）'!$D$50="入力完了",'Ａ社'!P18,IF('配布資料（グループ用）'!$C$50="入力完了",'Ａ社'!M18,""))))</f>
      </c>
      <c r="F18" s="421" t="s">
        <v>227</v>
      </c>
      <c r="G18" s="142">
        <f>IF('配布資料（グループ用）'!$F$50="入力完了",'Ｂ社'!T18,IF('配布資料（グループ用）'!$E$50="入力完了",'Ｂ社'!Q18,IF('配布資料（グループ用）'!$D$50="入力完了",'Ｂ社'!N18,IF('配布資料（グループ用）'!$C$50="入力完了",'Ｂ社'!K18,""))))</f>
      </c>
      <c r="H18" s="142">
        <f>IF('配布資料（グループ用）'!$F$50="入力完了",'Ｂ社'!U18,IF('配布資料（グループ用）'!$E$50="入力完了",'Ｂ社'!R18,IF('配布資料（グループ用）'!$D$50="入力完了",'Ｂ社'!O18,IF('配布資料（グループ用）'!$C$50="入力完了",'Ｂ社'!L18,""))))</f>
      </c>
      <c r="I18" s="143">
        <f>IF('配布資料（グループ用）'!$F$50="入力完了",'Ｂ社'!V18,IF('配布資料（グループ用）'!$E$50="入力完了",'Ｂ社'!S18,IF('配布資料（グループ用）'!$D$50="入力完了",'Ｂ社'!P18,IF('配布資料（グループ用）'!$C$50="入力完了",'Ｂ社'!M18,""))))</f>
      </c>
      <c r="J18" s="421" t="s">
        <v>227</v>
      </c>
      <c r="K18" s="142">
        <f>IF('配布資料（グループ用）'!$F$50="入力完了",'Ｃ社'!T18,IF('配布資料（グループ用）'!$E$50="入力完了",'Ｃ社'!Q18,IF('配布資料（グループ用）'!$D$50="入力完了",'Ｃ社'!N18,IF('配布資料（グループ用）'!$C$50="入力完了",'Ｃ社'!K18,""))))</f>
      </c>
      <c r="L18" s="142">
        <f>IF('配布資料（グループ用）'!$F$50="入力完了",'Ｃ社'!U18,IF('配布資料（グループ用）'!$E$50="入力完了",'Ｃ社'!R18,IF('配布資料（グループ用）'!$D$50="入力完了",'Ｃ社'!O18,IF('配布資料（グループ用）'!$C$50="入力完了",'Ｃ社'!L18,""))))</f>
      </c>
      <c r="M18" s="143">
        <f>IF('配布資料（グループ用）'!$F$50="入力完了",'Ｃ社'!V18,IF('配布資料（グループ用）'!$E$50="入力完了",'Ｃ社'!S18,IF('配布資料（グループ用）'!$D$50="入力完了",'Ｃ社'!P18,IF('配布資料（グループ用）'!$C$50="入力完了",'Ｃ社'!M18,""))))</f>
      </c>
      <c r="N18" s="421" t="s">
        <v>227</v>
      </c>
      <c r="O18" s="142">
        <f>IF('配布資料（グループ用）'!$F$50="入力完了",'Ｄ社'!T18,IF('配布資料（グループ用）'!$E$50="入力完了",'Ｄ社'!Q18,IF('配布資料（グループ用）'!$D$50="入力完了",'Ｄ社'!N18,IF('配布資料（グループ用）'!$C$50="入力完了",'Ｄ社'!K18,""))))</f>
      </c>
      <c r="P18" s="142">
        <f>IF('配布資料（グループ用）'!$F$50="入力完了",'Ｄ社'!U18,IF('配布資料（グループ用）'!$E$50="入力完了",'Ｄ社'!R18,IF('配布資料（グループ用）'!$D$50="入力完了",'Ｄ社'!O18,IF('配布資料（グループ用）'!$C$50="入力完了",'Ｄ社'!L18,""))))</f>
      </c>
      <c r="Q18" s="143">
        <f>IF('配布資料（グループ用）'!$F$50="入力完了",'Ｄ社'!V18,IF('配布資料（グループ用）'!$E$50="入力完了",'Ｄ社'!S18,IF('配布資料（グループ用）'!$D$50="入力完了",'Ｄ社'!P18,IF('配布資料（グループ用）'!$C$50="入力完了",'Ｄ社'!M18,""))))</f>
      </c>
    </row>
    <row r="19" spans="1:17" ht="12.75" customHeight="1">
      <c r="A19" s="130"/>
      <c r="B19" s="422" t="s">
        <v>228</v>
      </c>
      <c r="C19" s="144">
        <f>IF('配布資料（グループ用）'!$F$50="入力完了",'Ａ社'!T19,IF('配布資料（グループ用）'!$E$50="入力完了",'Ａ社'!Q19,IF('配布資料（グループ用）'!$D$50="入力完了",'Ａ社'!N19,IF('配布資料（グループ用）'!$C$50="入力完了",'Ａ社'!K19,""))))</f>
      </c>
      <c r="D19" s="144">
        <f>IF('配布資料（グループ用）'!$F$50="入力完了",'Ａ社'!U19,IF('配布資料（グループ用）'!$E$50="入力完了",'Ａ社'!R19,IF('配布資料（グループ用）'!$D$50="入力完了",'Ａ社'!O19,IF('配布資料（グループ用）'!$C$50="入力完了",'Ａ社'!L19,""))))</f>
      </c>
      <c r="E19" s="145">
        <f>IF('配布資料（グループ用）'!$F$50="入力完了",'Ａ社'!V19,IF('配布資料（グループ用）'!$E$50="入力完了",'Ａ社'!S19,IF('配布資料（グループ用）'!$D$50="入力完了",'Ａ社'!P19,IF('配布資料（グループ用）'!$C$50="入力完了",'Ａ社'!M19,""))))</f>
      </c>
      <c r="F19" s="422" t="s">
        <v>228</v>
      </c>
      <c r="G19" s="144">
        <f>IF('配布資料（グループ用）'!$F$50="入力完了",'Ｂ社'!T19,IF('配布資料（グループ用）'!$E$50="入力完了",'Ｂ社'!Q19,IF('配布資料（グループ用）'!$D$50="入力完了",'Ｂ社'!N19,IF('配布資料（グループ用）'!$C$50="入力完了",'Ｂ社'!K19,""))))</f>
      </c>
      <c r="H19" s="144">
        <f>IF('配布資料（グループ用）'!$F$50="入力完了",'Ｂ社'!U19,IF('配布資料（グループ用）'!$E$50="入力完了",'Ｂ社'!R19,IF('配布資料（グループ用）'!$D$50="入力完了",'Ｂ社'!O19,IF('配布資料（グループ用）'!$C$50="入力完了",'Ｂ社'!L19,""))))</f>
      </c>
      <c r="I19" s="145">
        <f>IF('配布資料（グループ用）'!$F$50="入力完了",'Ｂ社'!V19,IF('配布資料（グループ用）'!$E$50="入力完了",'Ｂ社'!S19,IF('配布資料（グループ用）'!$D$50="入力完了",'Ｂ社'!P19,IF('配布資料（グループ用）'!$C$50="入力完了",'Ｂ社'!M19,""))))</f>
      </c>
      <c r="J19" s="422" t="s">
        <v>228</v>
      </c>
      <c r="K19" s="144">
        <f>IF('配布資料（グループ用）'!$F$50="入力完了",'Ｃ社'!T19,IF('配布資料（グループ用）'!$E$50="入力完了",'Ｃ社'!Q19,IF('配布資料（グループ用）'!$D$50="入力完了",'Ｃ社'!N19,IF('配布資料（グループ用）'!$C$50="入力完了",'Ｃ社'!K19,""))))</f>
      </c>
      <c r="L19" s="144">
        <f>IF('配布資料（グループ用）'!$F$50="入力完了",'Ｃ社'!U19,IF('配布資料（グループ用）'!$E$50="入力完了",'Ｃ社'!R19,IF('配布資料（グループ用）'!$D$50="入力完了",'Ｃ社'!O19,IF('配布資料（グループ用）'!$C$50="入力完了",'Ｃ社'!L19,""))))</f>
      </c>
      <c r="M19" s="145">
        <f>IF('配布資料（グループ用）'!$F$50="入力完了",'Ｃ社'!V19,IF('配布資料（グループ用）'!$E$50="入力完了",'Ｃ社'!S19,IF('配布資料（グループ用）'!$D$50="入力完了",'Ｃ社'!P19,IF('配布資料（グループ用）'!$C$50="入力完了",'Ｃ社'!M19,""))))</f>
      </c>
      <c r="N19" s="422" t="s">
        <v>228</v>
      </c>
      <c r="O19" s="144">
        <f>IF('配布資料（グループ用）'!$F$50="入力完了",'Ｄ社'!T19,IF('配布資料（グループ用）'!$E$50="入力完了",'Ｄ社'!Q19,IF('配布資料（グループ用）'!$D$50="入力完了",'Ｄ社'!N19,IF('配布資料（グループ用）'!$C$50="入力完了",'Ｄ社'!K19,""))))</f>
      </c>
      <c r="P19" s="144">
        <f>IF('配布資料（グループ用）'!$F$50="入力完了",'Ｄ社'!U19,IF('配布資料（グループ用）'!$E$50="入力完了",'Ｄ社'!R19,IF('配布資料（グループ用）'!$D$50="入力完了",'Ｄ社'!O19,IF('配布資料（グループ用）'!$C$50="入力完了",'Ｄ社'!L19,""))))</f>
      </c>
      <c r="Q19" s="145">
        <f>IF('配布資料（グループ用）'!$F$50="入力完了",'Ｄ社'!V19,IF('配布資料（グループ用）'!$E$50="入力完了",'Ｄ社'!S19,IF('配布資料（グループ用）'!$D$50="入力完了",'Ｄ社'!P19,IF('配布資料（グループ用）'!$C$50="入力完了",'Ｄ社'!M19,""))))</f>
      </c>
    </row>
    <row r="20" spans="1:17" ht="12.75" customHeight="1">
      <c r="A20" s="130"/>
      <c r="B20" s="422" t="s">
        <v>229</v>
      </c>
      <c r="C20" s="146">
        <f>IF('配布資料（グループ用）'!$F$50="入力完了",'Ａ社'!T20,IF('配布資料（グループ用）'!$E$50="入力完了",'Ａ社'!Q20,IF('配布資料（グループ用）'!$D$50="入力完了",'Ａ社'!N20,IF('配布資料（グループ用）'!$C$50="入力完了",'Ａ社'!K20,""))))</f>
      </c>
      <c r="D20" s="146">
        <f>IF('配布資料（グループ用）'!$F$50="入力完了",'Ａ社'!U20,IF('配布資料（グループ用）'!$E$50="入力完了",'Ａ社'!R20,IF('配布資料（グループ用）'!$D$50="入力完了",'Ａ社'!O20,IF('配布資料（グループ用）'!$C$50="入力完了",'Ａ社'!L20,""))))</f>
      </c>
      <c r="E20" s="145">
        <f>IF('配布資料（グループ用）'!$F$50="入力完了",'Ａ社'!V20,IF('配布資料（グループ用）'!$E$50="入力完了",'Ａ社'!S20,IF('配布資料（グループ用）'!$D$50="入力完了",'Ａ社'!P20,IF('配布資料（グループ用）'!$C$50="入力完了",'Ａ社'!M20,""))))</f>
      </c>
      <c r="F20" s="422" t="s">
        <v>229</v>
      </c>
      <c r="G20" s="146">
        <f>IF('配布資料（グループ用）'!$F$50="入力完了",'Ｂ社'!T20,IF('配布資料（グループ用）'!$E$50="入力完了",'Ｂ社'!Q20,IF('配布資料（グループ用）'!$D$50="入力完了",'Ｂ社'!N20,IF('配布資料（グループ用）'!$C$50="入力完了",'Ｂ社'!K20,""))))</f>
      </c>
      <c r="H20" s="146">
        <f>IF('配布資料（グループ用）'!$F$50="入力完了",'Ｂ社'!U20,IF('配布資料（グループ用）'!$E$50="入力完了",'Ｂ社'!R20,IF('配布資料（グループ用）'!$D$50="入力完了",'Ｂ社'!O20,IF('配布資料（グループ用）'!$C$50="入力完了",'Ｂ社'!L20,""))))</f>
      </c>
      <c r="I20" s="145">
        <f>IF('配布資料（グループ用）'!$F$50="入力完了",'Ｂ社'!V20,IF('配布資料（グループ用）'!$E$50="入力完了",'Ｂ社'!S20,IF('配布資料（グループ用）'!$D$50="入力完了",'Ｂ社'!P20,IF('配布資料（グループ用）'!$C$50="入力完了",'Ｂ社'!M20,""))))</f>
      </c>
      <c r="J20" s="422" t="s">
        <v>229</v>
      </c>
      <c r="K20" s="146">
        <f>IF('配布資料（グループ用）'!$F$50="入力完了",'Ｃ社'!T20,IF('配布資料（グループ用）'!$E$50="入力完了",'Ｃ社'!Q20,IF('配布資料（グループ用）'!$D$50="入力完了",'Ｃ社'!N20,IF('配布資料（グループ用）'!$C$50="入力完了",'Ｃ社'!K20,""))))</f>
      </c>
      <c r="L20" s="146">
        <f>IF('配布資料（グループ用）'!$F$50="入力完了",'Ｃ社'!U20,IF('配布資料（グループ用）'!$E$50="入力完了",'Ｃ社'!R20,IF('配布資料（グループ用）'!$D$50="入力完了",'Ｃ社'!O20,IF('配布資料（グループ用）'!$C$50="入力完了",'Ｃ社'!L20,""))))</f>
      </c>
      <c r="M20" s="145">
        <f>IF('配布資料（グループ用）'!$F$50="入力完了",'Ｃ社'!V20,IF('配布資料（グループ用）'!$E$50="入力完了",'Ｃ社'!S20,IF('配布資料（グループ用）'!$D$50="入力完了",'Ｃ社'!P20,IF('配布資料（グループ用）'!$C$50="入力完了",'Ｃ社'!M20,""))))</f>
      </c>
      <c r="N20" s="422" t="s">
        <v>229</v>
      </c>
      <c r="O20" s="146">
        <f>IF('配布資料（グループ用）'!$F$50="入力完了",'Ｄ社'!T20,IF('配布資料（グループ用）'!$E$50="入力完了",'Ｄ社'!Q20,IF('配布資料（グループ用）'!$D$50="入力完了",'Ｄ社'!N20,IF('配布資料（グループ用）'!$C$50="入力完了",'Ｄ社'!K20,""))))</f>
      </c>
      <c r="P20" s="146">
        <f>IF('配布資料（グループ用）'!$F$50="入力完了",'Ｄ社'!U20,IF('配布資料（グループ用）'!$E$50="入力完了",'Ｄ社'!R20,IF('配布資料（グループ用）'!$D$50="入力完了",'Ｄ社'!O20,IF('配布資料（グループ用）'!$C$50="入力完了",'Ｄ社'!L20,""))))</f>
      </c>
      <c r="Q20" s="145">
        <f>IF('配布資料（グループ用）'!$F$50="入力完了",'Ｄ社'!V20,IF('配布資料（グループ用）'!$E$50="入力完了",'Ｄ社'!S20,IF('配布資料（グループ用）'!$D$50="入力完了",'Ｄ社'!P20,IF('配布資料（グループ用）'!$C$50="入力完了",'Ｄ社'!M20,""))))</f>
      </c>
    </row>
    <row r="21" spans="1:17" ht="12.75" customHeight="1">
      <c r="A21" s="130"/>
      <c r="B21" s="423" t="s">
        <v>230</v>
      </c>
      <c r="C21" s="147">
        <f>IF('配布資料（グループ用）'!$F$50="入力完了",'Ａ社'!T21,IF('配布資料（グループ用）'!$E$50="入力完了",'Ａ社'!Q21,IF('配布資料（グループ用）'!$D$50="入力完了",'Ａ社'!N21,IF('配布資料（グループ用）'!$C$50="入力完了",'Ａ社'!K21,""))))</f>
      </c>
      <c r="D21" s="147">
        <f>IF('配布資料（グループ用）'!$F$50="入力完了",'Ａ社'!U21,IF('配布資料（グループ用）'!$E$50="入力完了",'Ａ社'!R21,IF('配布資料（グループ用）'!$D$50="入力完了",'Ａ社'!O21,IF('配布資料（グループ用）'!$C$50="入力完了",'Ａ社'!L21,""))))</f>
      </c>
      <c r="E21" s="148">
        <f>IF('配布資料（グループ用）'!$F$50="入力完了",'Ａ社'!V21,IF('配布資料（グループ用）'!$E$50="入力完了",'Ａ社'!S21,IF('配布資料（グループ用）'!$D$50="入力完了",'Ａ社'!P21,IF('配布資料（グループ用）'!$C$50="入力完了",'Ａ社'!M21,""))))</f>
      </c>
      <c r="F21" s="423" t="s">
        <v>230</v>
      </c>
      <c r="G21" s="147">
        <f>IF('配布資料（グループ用）'!$F$50="入力完了",'Ｂ社'!T21,IF('配布資料（グループ用）'!$E$50="入力完了",'Ｂ社'!Q21,IF('配布資料（グループ用）'!$D$50="入力完了",'Ｂ社'!N21,IF('配布資料（グループ用）'!$C$50="入力完了",'Ｂ社'!K21,""))))</f>
      </c>
      <c r="H21" s="147">
        <f>IF('配布資料（グループ用）'!$F$50="入力完了",'Ｂ社'!U21,IF('配布資料（グループ用）'!$E$50="入力完了",'Ｂ社'!R21,IF('配布資料（グループ用）'!$D$50="入力完了",'Ｂ社'!O21,IF('配布資料（グループ用）'!$C$50="入力完了",'Ｂ社'!L21,""))))</f>
      </c>
      <c r="I21" s="148">
        <f>IF('配布資料（グループ用）'!$F$50="入力完了",'Ｂ社'!V21,IF('配布資料（グループ用）'!$E$50="入力完了",'Ｂ社'!S21,IF('配布資料（グループ用）'!$D$50="入力完了",'Ｂ社'!P21,IF('配布資料（グループ用）'!$C$50="入力完了",'Ｂ社'!M21,""))))</f>
      </c>
      <c r="J21" s="423" t="s">
        <v>230</v>
      </c>
      <c r="K21" s="147">
        <f>IF('配布資料（グループ用）'!$F$50="入力完了",'Ｃ社'!T21,IF('配布資料（グループ用）'!$E$50="入力完了",'Ｃ社'!Q21,IF('配布資料（グループ用）'!$D$50="入力完了",'Ｃ社'!N21,IF('配布資料（グループ用）'!$C$50="入力完了",'Ｃ社'!K21,""))))</f>
      </c>
      <c r="L21" s="147">
        <f>IF('配布資料（グループ用）'!$F$50="入力完了",'Ｃ社'!U21,IF('配布資料（グループ用）'!$E$50="入力完了",'Ｃ社'!R21,IF('配布資料（グループ用）'!$D$50="入力完了",'Ｃ社'!O21,IF('配布資料（グループ用）'!$C$50="入力完了",'Ｃ社'!L21,""))))</f>
      </c>
      <c r="M21" s="148">
        <f>IF('配布資料（グループ用）'!$F$50="入力完了",'Ｃ社'!V21,IF('配布資料（グループ用）'!$E$50="入力完了",'Ｃ社'!S21,IF('配布資料（グループ用）'!$D$50="入力完了",'Ｃ社'!P21,IF('配布資料（グループ用）'!$C$50="入力完了",'Ｃ社'!M21,""))))</f>
      </c>
      <c r="N21" s="423" t="s">
        <v>230</v>
      </c>
      <c r="O21" s="147">
        <f>IF('配布資料（グループ用）'!$F$50="入力完了",'Ｄ社'!T21,IF('配布資料（グループ用）'!$E$50="入力完了",'Ｄ社'!Q21,IF('配布資料（グループ用）'!$D$50="入力完了",'Ｄ社'!N21,IF('配布資料（グループ用）'!$C$50="入力完了",'Ｄ社'!K21,""))))</f>
      </c>
      <c r="P21" s="147">
        <f>IF('配布資料（グループ用）'!$F$50="入力完了",'Ｄ社'!U21,IF('配布資料（グループ用）'!$E$50="入力完了",'Ｄ社'!R21,IF('配布資料（グループ用）'!$D$50="入力完了",'Ｄ社'!O21,IF('配布資料（グループ用）'!$C$50="入力完了",'Ｄ社'!L21,""))))</f>
      </c>
      <c r="Q21" s="148">
        <f>IF('配布資料（グループ用）'!$F$50="入力完了",'Ｄ社'!V21,IF('配布資料（グループ用）'!$E$50="入力完了",'Ｄ社'!S21,IF('配布資料（グループ用）'!$D$50="入力完了",'Ｄ社'!P21,IF('配布資料（グループ用）'!$C$50="入力完了",'Ｄ社'!M21,""))))</f>
      </c>
    </row>
    <row r="22" spans="1:17" ht="12.75" customHeight="1">
      <c r="A22" s="130"/>
      <c r="B22" s="424" t="s">
        <v>73</v>
      </c>
      <c r="C22" s="149">
        <f>IF('配布資料（グループ用）'!$F$50="入力完了",'Ａ社'!T22,IF('配布資料（グループ用）'!$E$50="入力完了",'Ａ社'!Q22,IF('配布資料（グループ用）'!$D$50="入力完了",'Ａ社'!N22,IF('配布資料（グループ用）'!$C$50="入力完了",'Ａ社'!K22,""))))</f>
      </c>
      <c r="D22" s="149">
        <f>IF('配布資料（グループ用）'!$F$50="入力完了",'Ａ社'!U22,IF('配布資料（グループ用）'!$E$50="入力完了",'Ａ社'!R22,IF('配布資料（グループ用）'!$D$50="入力完了",'Ａ社'!O22,IF('配布資料（グループ用）'!$C$50="入力完了",'Ａ社'!L22,""))))</f>
      </c>
      <c r="E22" s="150">
        <f>IF('配布資料（グループ用）'!$F$50="入力完了",'Ａ社'!V22,IF('配布資料（グループ用）'!$E$50="入力完了",'Ａ社'!S22,IF('配布資料（グループ用）'!$D$50="入力完了",'Ａ社'!P22,IF('配布資料（グループ用）'!$C$50="入力完了",'Ａ社'!M22,""))))</f>
      </c>
      <c r="F22" s="424" t="s">
        <v>73</v>
      </c>
      <c r="G22" s="149">
        <f>IF('配布資料（グループ用）'!$F$50="入力完了",'Ｂ社'!T22,IF('配布資料（グループ用）'!$E$50="入力完了",'Ｂ社'!Q22,IF('配布資料（グループ用）'!$D$50="入力完了",'Ｂ社'!N22,IF('配布資料（グループ用）'!$C$50="入力完了",'Ｂ社'!K22,""))))</f>
      </c>
      <c r="H22" s="149">
        <f>IF('配布資料（グループ用）'!$F$50="入力完了",'Ｂ社'!U22,IF('配布資料（グループ用）'!$E$50="入力完了",'Ｂ社'!R22,IF('配布資料（グループ用）'!$D$50="入力完了",'Ｂ社'!O22,IF('配布資料（グループ用）'!$C$50="入力完了",'Ｂ社'!L22,""))))</f>
      </c>
      <c r="I22" s="150">
        <f>IF('配布資料（グループ用）'!$F$50="入力完了",'Ｂ社'!V22,IF('配布資料（グループ用）'!$E$50="入力完了",'Ｂ社'!S22,IF('配布資料（グループ用）'!$D$50="入力完了",'Ｂ社'!P22,IF('配布資料（グループ用）'!$C$50="入力完了",'Ｂ社'!M22,""))))</f>
      </c>
      <c r="J22" s="424" t="s">
        <v>73</v>
      </c>
      <c r="K22" s="149">
        <f>IF('配布資料（グループ用）'!$F$50="入力完了",'Ｃ社'!T22,IF('配布資料（グループ用）'!$E$50="入力完了",'Ｃ社'!Q22,IF('配布資料（グループ用）'!$D$50="入力完了",'Ｃ社'!N22,IF('配布資料（グループ用）'!$C$50="入力完了",'Ｃ社'!K22,""))))</f>
      </c>
      <c r="L22" s="149">
        <f>IF('配布資料（グループ用）'!$F$50="入力完了",'Ｃ社'!U22,IF('配布資料（グループ用）'!$E$50="入力完了",'Ｃ社'!R22,IF('配布資料（グループ用）'!$D$50="入力完了",'Ｃ社'!O22,IF('配布資料（グループ用）'!$C$50="入力完了",'Ｃ社'!L22,""))))</f>
      </c>
      <c r="M22" s="150">
        <f>IF('配布資料（グループ用）'!$F$50="入力完了",'Ｃ社'!V22,IF('配布資料（グループ用）'!$E$50="入力完了",'Ｃ社'!S22,IF('配布資料（グループ用）'!$D$50="入力完了",'Ｃ社'!P22,IF('配布資料（グループ用）'!$C$50="入力完了",'Ｃ社'!M22,""))))</f>
      </c>
      <c r="N22" s="424" t="s">
        <v>73</v>
      </c>
      <c r="O22" s="149">
        <f>IF('配布資料（グループ用）'!$F$50="入力完了",'Ｄ社'!T22,IF('配布資料（グループ用）'!$E$50="入力完了",'Ｄ社'!Q22,IF('配布資料（グループ用）'!$D$50="入力完了",'Ｄ社'!N22,IF('配布資料（グループ用）'!$C$50="入力完了",'Ｄ社'!K22,""))))</f>
      </c>
      <c r="P22" s="149">
        <f>IF('配布資料（グループ用）'!$F$50="入力完了",'Ｄ社'!U22,IF('配布資料（グループ用）'!$E$50="入力完了",'Ｄ社'!R22,IF('配布資料（グループ用）'!$D$50="入力完了",'Ｄ社'!O22,IF('配布資料（グループ用）'!$C$50="入力完了",'Ｄ社'!L22,""))))</f>
      </c>
      <c r="Q22" s="150">
        <f>IF('配布資料（グループ用）'!$F$50="入力完了",'Ｄ社'!V22,IF('配布資料（グループ用）'!$E$50="入力完了",'Ｄ社'!S22,IF('配布資料（グループ用）'!$D$50="入力完了",'Ｄ社'!P22,IF('配布資料（グループ用）'!$C$50="入力完了",'Ｄ社'!M22,""))))</f>
      </c>
    </row>
    <row r="23" spans="1:17" ht="12.75" customHeight="1">
      <c r="A23" s="130"/>
      <c r="B23" s="425" t="s">
        <v>77</v>
      </c>
      <c r="C23" s="466">
        <f>IF('配布資料（グループ用）'!$F$50="入力完了",'Ａ社'!T23,IF('配布資料（グループ用）'!$E$50="入力完了",'Ａ社'!Q23,IF('配布資料（グループ用）'!$D$50="入力完了",'Ａ社'!N23,IF('配布資料（グループ用）'!$C$50="入力完了",'Ａ社'!K23,""))))</f>
      </c>
      <c r="D23" s="466">
        <f>IF('配布資料（グループ用）'!$F$50="入力完了",'Ａ社'!U23,IF('配布資料（グループ用）'!$E$50="入力完了",'Ａ社'!R23,IF('配布資料（グループ用）'!$D$50="入力完了",'Ａ社'!O23,IF('配布資料（グループ用）'!$C$50="入力完了",'Ａ社'!L23,""))))</f>
      </c>
      <c r="E23" s="467"/>
      <c r="F23" s="425" t="s">
        <v>77</v>
      </c>
      <c r="G23" s="466">
        <f>IF('配布資料（グループ用）'!$F$50="入力完了",'Ｂ社'!T23,IF('配布資料（グループ用）'!$E$50="入力完了",'Ｂ社'!Q23,IF('配布資料（グループ用）'!$D$50="入力完了",'Ｂ社'!N23,IF('配布資料（グループ用）'!$C$50="入力完了",'Ｂ社'!K23,""))))</f>
      </c>
      <c r="H23" s="466">
        <f>IF('配布資料（グループ用）'!$F$50="入力完了",'Ｂ社'!U23,IF('配布資料（グループ用）'!$E$50="入力完了",'Ｂ社'!R23,IF('配布資料（グループ用）'!$D$50="入力完了",'Ｂ社'!O23,IF('配布資料（グループ用）'!$C$50="入力完了",'Ｂ社'!L23,""))))</f>
      </c>
      <c r="I23" s="467"/>
      <c r="J23" s="425" t="s">
        <v>77</v>
      </c>
      <c r="K23" s="466">
        <f>IF('配布資料（グループ用）'!$F$50="入力完了",'Ｃ社'!T23,IF('配布資料（グループ用）'!$E$50="入力完了",'Ｃ社'!Q23,IF('配布資料（グループ用）'!$D$50="入力完了",'Ｃ社'!N23,IF('配布資料（グループ用）'!$C$50="入力完了",'Ｃ社'!K23,""))))</f>
      </c>
      <c r="L23" s="466">
        <f>IF('配布資料（グループ用）'!$F$50="入力完了",'Ｃ社'!U23,IF('配布資料（グループ用）'!$E$50="入力完了",'Ｃ社'!R23,IF('配布資料（グループ用）'!$D$50="入力完了",'Ｃ社'!O23,IF('配布資料（グループ用）'!$C$50="入力完了",'Ｃ社'!L23,""))))</f>
      </c>
      <c r="M23" s="467"/>
      <c r="N23" s="425" t="s">
        <v>77</v>
      </c>
      <c r="O23" s="466">
        <f>IF('配布資料（グループ用）'!$F$50="入力完了",'Ｄ社'!T23,IF('配布資料（グループ用）'!$E$50="入力完了",'Ｄ社'!Q23,IF('配布資料（グループ用）'!$D$50="入力完了",'Ｄ社'!N23,IF('配布資料（グループ用）'!$C$50="入力完了",'Ｄ社'!K23,""))))</f>
      </c>
      <c r="P23" s="466">
        <f>IF('配布資料（グループ用）'!$F$50="入力完了",'Ｄ社'!U23,IF('配布資料（グループ用）'!$E$50="入力完了",'Ｄ社'!R23,IF('配布資料（グループ用）'!$D$50="入力完了",'Ｄ社'!O23,IF('配布資料（グループ用）'!$C$50="入力完了",'Ｄ社'!L23,""))))</f>
      </c>
      <c r="Q23" s="467"/>
    </row>
    <row r="24" spans="1:17" ht="12.75" customHeight="1">
      <c r="A24" s="130"/>
      <c r="B24" s="412"/>
      <c r="C24" s="412"/>
      <c r="D24" s="412"/>
      <c r="E24" s="412"/>
      <c r="F24" s="412"/>
      <c r="G24" s="412"/>
      <c r="H24" s="412"/>
      <c r="I24" s="412"/>
      <c r="J24" s="412"/>
      <c r="K24" s="412"/>
      <c r="L24" s="412"/>
      <c r="M24" s="412"/>
      <c r="N24" s="412"/>
      <c r="O24" s="412"/>
      <c r="P24" s="412"/>
      <c r="Q24" s="412"/>
    </row>
    <row r="25" spans="1:17" ht="12.75" customHeight="1">
      <c r="A25" s="130"/>
      <c r="B25" s="610" t="s">
        <v>185</v>
      </c>
      <c r="C25" s="611"/>
      <c r="D25" s="611"/>
      <c r="E25" s="612"/>
      <c r="F25" s="610" t="s">
        <v>185</v>
      </c>
      <c r="G25" s="611"/>
      <c r="H25" s="611"/>
      <c r="I25" s="612"/>
      <c r="J25" s="610" t="s">
        <v>185</v>
      </c>
      <c r="K25" s="611"/>
      <c r="L25" s="611"/>
      <c r="M25" s="612"/>
      <c r="N25" s="610" t="s">
        <v>185</v>
      </c>
      <c r="O25" s="611"/>
      <c r="P25" s="611"/>
      <c r="Q25" s="612"/>
    </row>
    <row r="26" spans="1:17" ht="12.75" customHeight="1">
      <c r="A26" s="130"/>
      <c r="B26" s="426"/>
      <c r="C26" s="416" t="s">
        <v>179</v>
      </c>
      <c r="D26" s="417" t="s">
        <v>180</v>
      </c>
      <c r="E26" s="417" t="s">
        <v>161</v>
      </c>
      <c r="F26" s="426"/>
      <c r="G26" s="416" t="s">
        <v>179</v>
      </c>
      <c r="H26" s="417" t="s">
        <v>180</v>
      </c>
      <c r="I26" s="417" t="s">
        <v>161</v>
      </c>
      <c r="J26" s="426"/>
      <c r="K26" s="416" t="s">
        <v>179</v>
      </c>
      <c r="L26" s="417" t="s">
        <v>180</v>
      </c>
      <c r="M26" s="417" t="s">
        <v>161</v>
      </c>
      <c r="N26" s="426"/>
      <c r="O26" s="416" t="s">
        <v>179</v>
      </c>
      <c r="P26" s="417" t="s">
        <v>180</v>
      </c>
      <c r="Q26" s="417" t="s">
        <v>161</v>
      </c>
    </row>
    <row r="27" spans="1:17" ht="12.75" customHeight="1">
      <c r="A27" s="130"/>
      <c r="B27" s="427" t="s">
        <v>231</v>
      </c>
      <c r="C27" s="151">
        <f>IF('配布資料（グループ用）'!$F$50="入力完了",'Ａ社'!T27,IF('配布資料（グループ用）'!$E$50="入力完了",'Ａ社'!Q27,IF('配布資料（グループ用）'!$D$50="入力完了",'Ａ社'!N27,IF('配布資料（グループ用）'!$C$50="入力完了",'Ａ社'!K27,""))))</f>
      </c>
      <c r="D27" s="151">
        <f>IF('配布資料（グループ用）'!$F$50="入力完了",'Ａ社'!U27,IF('配布資料（グループ用）'!$E$50="入力完了",'Ａ社'!R27,IF('配布資料（グループ用）'!$D$50="入力完了",'Ａ社'!O27,IF('配布資料（グループ用）'!$C$50="入力完了",'Ａ社'!L27,""))))</f>
      </c>
      <c r="E27" s="152">
        <f>IF('配布資料（グループ用）'!$F$50="入力完了",'Ａ社'!V27,IF('配布資料（グループ用）'!$E$50="入力完了",'Ａ社'!S27,IF('配布資料（グループ用）'!$D$50="入力完了",'Ａ社'!P27,IF('配布資料（グループ用）'!$C$50="入力完了",'Ａ社'!M27,""))))</f>
      </c>
      <c r="F27" s="427" t="s">
        <v>231</v>
      </c>
      <c r="G27" s="151">
        <f>IF('配布資料（グループ用）'!$F$50="入力完了",'Ｂ社'!T27,IF('配布資料（グループ用）'!$E$50="入力完了",'Ｂ社'!Q27,IF('配布資料（グループ用）'!$D$50="入力完了",'Ｂ社'!N27,IF('配布資料（グループ用）'!$C$50="入力完了",'Ｂ社'!K27,""))))</f>
      </c>
      <c r="H27" s="151">
        <f>IF('配布資料（グループ用）'!$F$50="入力完了",'Ｂ社'!U27,IF('配布資料（グループ用）'!$E$50="入力完了",'Ｂ社'!R27,IF('配布資料（グループ用）'!$D$50="入力完了",'Ｂ社'!O27,IF('配布資料（グループ用）'!$C$50="入力完了",'Ｂ社'!L27,""))))</f>
      </c>
      <c r="I27" s="152">
        <f>IF('配布資料（グループ用）'!$F$50="入力完了",'Ｂ社'!V27,IF('配布資料（グループ用）'!$E$50="入力完了",'Ｂ社'!S27,IF('配布資料（グループ用）'!$D$50="入力完了",'Ｂ社'!P27,IF('配布資料（グループ用）'!$C$50="入力完了",'Ｂ社'!M27,""))))</f>
      </c>
      <c r="J27" s="427" t="s">
        <v>231</v>
      </c>
      <c r="K27" s="151">
        <f>IF('配布資料（グループ用）'!$F$50="入力完了",'Ｃ社'!T27,IF('配布資料（グループ用）'!$E$50="入力完了",'Ｃ社'!Q27,IF('配布資料（グループ用）'!$D$50="入力完了",'Ｃ社'!N27,IF('配布資料（グループ用）'!$C$50="入力完了",'Ｃ社'!K27,""))))</f>
      </c>
      <c r="L27" s="151">
        <f>IF('配布資料（グループ用）'!$F$50="入力完了",'Ｃ社'!U27,IF('配布資料（グループ用）'!$E$50="入力完了",'Ｃ社'!R27,IF('配布資料（グループ用）'!$D$50="入力完了",'Ｃ社'!O27,IF('配布資料（グループ用）'!$C$50="入力完了",'Ｃ社'!L27,""))))</f>
      </c>
      <c r="M27" s="152">
        <f>IF('配布資料（グループ用）'!$F$50="入力完了",'Ｃ社'!V27,IF('配布資料（グループ用）'!$E$50="入力完了",'Ｃ社'!S27,IF('配布資料（グループ用）'!$D$50="入力完了",'Ｃ社'!P27,IF('配布資料（グループ用）'!$C$50="入力完了",'Ｃ社'!M27,""))))</f>
      </c>
      <c r="N27" s="427" t="s">
        <v>231</v>
      </c>
      <c r="O27" s="151">
        <f>IF('配布資料（グループ用）'!$F$50="入力完了",'Ｄ社'!T27,IF('配布資料（グループ用）'!$E$50="入力完了",'Ｄ社'!Q27,IF('配布資料（グループ用）'!$D$50="入力完了",'Ｄ社'!N27,IF('配布資料（グループ用）'!$C$50="入力完了",'Ｄ社'!K27,""))))</f>
      </c>
      <c r="P27" s="151">
        <f>IF('配布資料（グループ用）'!$F$50="入力完了",'Ｄ社'!U27,IF('配布資料（グループ用）'!$E$50="入力完了",'Ｄ社'!R27,IF('配布資料（グループ用）'!$D$50="入力完了",'Ｄ社'!O27,IF('配布資料（グループ用）'!$C$50="入力完了",'Ｄ社'!L27,""))))</f>
      </c>
      <c r="Q27" s="152">
        <f>IF('配布資料（グループ用）'!$F$50="入力完了",'Ｄ社'!V27,IF('配布資料（グループ用）'!$E$50="入力完了",'Ｄ社'!S27,IF('配布資料（グループ用）'!$D$50="入力完了",'Ｄ社'!P27,IF('配布資料（グループ用）'!$C$50="入力完了",'Ｄ社'!M27,""))))</f>
      </c>
    </row>
    <row r="28" spans="1:17" ht="12.75" customHeight="1">
      <c r="A28" s="130"/>
      <c r="B28" s="428" t="s">
        <v>232</v>
      </c>
      <c r="C28" s="147">
        <f>IF('配布資料（グループ用）'!$F$50="入力完了",'Ａ社'!T28,IF('配布資料（グループ用）'!$E$50="入力完了",'Ａ社'!Q28,IF('配布資料（グループ用）'!$D$50="入力完了",'Ａ社'!N28,IF('配布資料（グループ用）'!$C$50="入力完了",'Ａ社'!K28,""))))</f>
      </c>
      <c r="D28" s="147">
        <f>IF('配布資料（グループ用）'!$F$50="入力完了",'Ａ社'!U28,IF('配布資料（グループ用）'!$E$50="入力完了",'Ａ社'!R28,IF('配布資料（グループ用）'!$D$50="入力完了",'Ａ社'!O28,IF('配布資料（グループ用）'!$C$50="入力完了",'Ａ社'!L28,""))))</f>
      </c>
      <c r="E28" s="148">
        <f>IF('配布資料（グループ用）'!$F$50="入力完了",'Ａ社'!V28,IF('配布資料（グループ用）'!$E$50="入力完了",'Ａ社'!S28,IF('配布資料（グループ用）'!$D$50="入力完了",'Ａ社'!P28,IF('配布資料（グループ用）'!$C$50="入力完了",'Ａ社'!M28,""))))</f>
      </c>
      <c r="F28" s="428" t="s">
        <v>232</v>
      </c>
      <c r="G28" s="147">
        <f>IF('配布資料（グループ用）'!$F$50="入力完了",'Ｂ社'!T28,IF('配布資料（グループ用）'!$E$50="入力完了",'Ｂ社'!Q28,IF('配布資料（グループ用）'!$D$50="入力完了",'Ｂ社'!N28,IF('配布資料（グループ用）'!$C$50="入力完了",'Ｂ社'!K28,""))))</f>
      </c>
      <c r="H28" s="147">
        <f>IF('配布資料（グループ用）'!$F$50="入力完了",'Ｂ社'!U28,IF('配布資料（グループ用）'!$E$50="入力完了",'Ｂ社'!R28,IF('配布資料（グループ用）'!$D$50="入力完了",'Ｂ社'!O28,IF('配布資料（グループ用）'!$C$50="入力完了",'Ｂ社'!L28,""))))</f>
      </c>
      <c r="I28" s="148">
        <f>IF('配布資料（グループ用）'!$F$50="入力完了",'Ｂ社'!V28,IF('配布資料（グループ用）'!$E$50="入力完了",'Ｂ社'!S28,IF('配布資料（グループ用）'!$D$50="入力完了",'Ｂ社'!P28,IF('配布資料（グループ用）'!$C$50="入力完了",'Ｂ社'!M28,""))))</f>
      </c>
      <c r="J28" s="428" t="s">
        <v>232</v>
      </c>
      <c r="K28" s="147">
        <f>IF('配布資料（グループ用）'!$F$50="入力完了",'Ｃ社'!T28,IF('配布資料（グループ用）'!$E$50="入力完了",'Ｃ社'!Q28,IF('配布資料（グループ用）'!$D$50="入力完了",'Ｃ社'!N28,IF('配布資料（グループ用）'!$C$50="入力完了",'Ｃ社'!K28,""))))</f>
      </c>
      <c r="L28" s="147">
        <f>IF('配布資料（グループ用）'!$F$50="入力完了",'Ｃ社'!U28,IF('配布資料（グループ用）'!$E$50="入力完了",'Ｃ社'!R28,IF('配布資料（グループ用）'!$D$50="入力完了",'Ｃ社'!O28,IF('配布資料（グループ用）'!$C$50="入力完了",'Ｃ社'!L28,""))))</f>
      </c>
      <c r="M28" s="148">
        <f>IF('配布資料（グループ用）'!$F$50="入力完了",'Ｃ社'!V28,IF('配布資料（グループ用）'!$E$50="入力完了",'Ｃ社'!S28,IF('配布資料（グループ用）'!$D$50="入力完了",'Ｃ社'!P28,IF('配布資料（グループ用）'!$C$50="入力完了",'Ｃ社'!M28,""))))</f>
      </c>
      <c r="N28" s="428" t="s">
        <v>232</v>
      </c>
      <c r="O28" s="147">
        <f>IF('配布資料（グループ用）'!$F$50="入力完了",'Ｄ社'!T28,IF('配布資料（グループ用）'!$E$50="入力完了",'Ｄ社'!Q28,IF('配布資料（グループ用）'!$D$50="入力完了",'Ｄ社'!N28,IF('配布資料（グループ用）'!$C$50="入力完了",'Ｄ社'!K28,""))))</f>
      </c>
      <c r="P28" s="147">
        <f>IF('配布資料（グループ用）'!$F$50="入力完了",'Ｄ社'!U28,IF('配布資料（グループ用）'!$E$50="入力完了",'Ｄ社'!R28,IF('配布資料（グループ用）'!$D$50="入力完了",'Ｄ社'!O28,IF('配布資料（グループ用）'!$C$50="入力完了",'Ｄ社'!L28,""))))</f>
      </c>
      <c r="Q28" s="148">
        <f>IF('配布資料（グループ用）'!$F$50="入力完了",'Ｄ社'!V28,IF('配布資料（グループ用）'!$E$50="入力完了",'Ｄ社'!S28,IF('配布資料（グループ用）'!$D$50="入力完了",'Ｄ社'!P28,IF('配布資料（グループ用）'!$C$50="入力完了",'Ｄ社'!M28,""))))</f>
      </c>
    </row>
    <row r="29" spans="1:17" ht="12.75" customHeight="1">
      <c r="A29" s="130"/>
      <c r="B29" s="429" t="s">
        <v>233</v>
      </c>
      <c r="C29" s="153">
        <f>IF('配布資料（グループ用）'!$F$50="入力完了",'Ａ社'!T29,IF('配布資料（グループ用）'!$E$50="入力完了",'Ａ社'!Q29,IF('配布資料（グループ用）'!$D$50="入力完了",'Ａ社'!N29,IF('配布資料（グループ用）'!$C$50="入力完了",'Ａ社'!K29,""))))</f>
      </c>
      <c r="D29" s="153">
        <f>IF('配布資料（グループ用）'!$F$50="入力完了",'Ａ社'!U29,IF('配布資料（グループ用）'!$E$50="入力完了",'Ａ社'!R29,IF('配布資料（グループ用）'!$D$50="入力完了",'Ａ社'!O29,IF('配布資料（グループ用）'!$C$50="入力完了",'Ａ社'!L29,""))))</f>
      </c>
      <c r="E29" s="150">
        <f>IF('配布資料（グループ用）'!$F$50="入力完了",'Ａ社'!V29,IF('配布資料（グループ用）'!$E$50="入力完了",'Ａ社'!S29,IF('配布資料（グループ用）'!$D$50="入力完了",'Ａ社'!P29,IF('配布資料（グループ用）'!$C$50="入力完了",'Ａ社'!M29,""))))</f>
      </c>
      <c r="F29" s="429" t="s">
        <v>233</v>
      </c>
      <c r="G29" s="153">
        <f>IF('配布資料（グループ用）'!$F$50="入力完了",'Ｂ社'!T29,IF('配布資料（グループ用）'!$E$50="入力完了",'Ｂ社'!Q29,IF('配布資料（グループ用）'!$D$50="入力完了",'Ｂ社'!N29,IF('配布資料（グループ用）'!$C$50="入力完了",'Ｂ社'!K29,""))))</f>
      </c>
      <c r="H29" s="153">
        <f>IF('配布資料（グループ用）'!$F$50="入力完了",'Ｂ社'!U29,IF('配布資料（グループ用）'!$E$50="入力完了",'Ｂ社'!R29,IF('配布資料（グループ用）'!$D$50="入力完了",'Ｂ社'!O29,IF('配布資料（グループ用）'!$C$50="入力完了",'Ｂ社'!L29,""))))</f>
      </c>
      <c r="I29" s="150">
        <f>IF('配布資料（グループ用）'!$F$50="入力完了",'Ｂ社'!V29,IF('配布資料（グループ用）'!$E$50="入力完了",'Ｂ社'!S29,IF('配布資料（グループ用）'!$D$50="入力完了",'Ｂ社'!P29,IF('配布資料（グループ用）'!$C$50="入力完了",'Ｂ社'!M29,""))))</f>
      </c>
      <c r="J29" s="429" t="s">
        <v>233</v>
      </c>
      <c r="K29" s="153">
        <f>IF('配布資料（グループ用）'!$F$50="入力完了",'Ｃ社'!T29,IF('配布資料（グループ用）'!$E$50="入力完了",'Ｃ社'!Q29,IF('配布資料（グループ用）'!$D$50="入力完了",'Ｃ社'!N29,IF('配布資料（グループ用）'!$C$50="入力完了",'Ｃ社'!K29,""))))</f>
      </c>
      <c r="L29" s="153">
        <f>IF('配布資料（グループ用）'!$F$50="入力完了",'Ｃ社'!U29,IF('配布資料（グループ用）'!$E$50="入力完了",'Ｃ社'!R29,IF('配布資料（グループ用）'!$D$50="入力完了",'Ｃ社'!O29,IF('配布資料（グループ用）'!$C$50="入力完了",'Ｃ社'!L29,""))))</f>
      </c>
      <c r="M29" s="150">
        <f>IF('配布資料（グループ用）'!$F$50="入力完了",'Ｃ社'!V29,IF('配布資料（グループ用）'!$E$50="入力完了",'Ｃ社'!S29,IF('配布資料（グループ用）'!$D$50="入力完了",'Ｃ社'!P29,IF('配布資料（グループ用）'!$C$50="入力完了",'Ｃ社'!M29,""))))</f>
      </c>
      <c r="N29" s="429" t="s">
        <v>233</v>
      </c>
      <c r="O29" s="153">
        <f>IF('配布資料（グループ用）'!$F$50="入力完了",'Ｄ社'!T29,IF('配布資料（グループ用）'!$E$50="入力完了",'Ｄ社'!Q29,IF('配布資料（グループ用）'!$D$50="入力完了",'Ｄ社'!N29,IF('配布資料（グループ用）'!$C$50="入力完了",'Ｄ社'!K29,""))))</f>
      </c>
      <c r="P29" s="153">
        <f>IF('配布資料（グループ用）'!$F$50="入力完了",'Ｄ社'!U29,IF('配布資料（グループ用）'!$E$50="入力完了",'Ｄ社'!R29,IF('配布資料（グループ用）'!$D$50="入力完了",'Ｄ社'!O29,IF('配布資料（グループ用）'!$C$50="入力完了",'Ｄ社'!L29,""))))</f>
      </c>
      <c r="Q29" s="150">
        <f>IF('配布資料（グループ用）'!$F$50="入力完了",'Ｄ社'!V29,IF('配布資料（グループ用）'!$E$50="入力完了",'Ｄ社'!S29,IF('配布資料（グループ用）'!$D$50="入力完了",'Ｄ社'!P29,IF('配布資料（グループ用）'!$C$50="入力完了",'Ｄ社'!M29,""))))</f>
      </c>
    </row>
    <row r="30" spans="1:17" ht="12.75" customHeight="1">
      <c r="A30" s="130"/>
      <c r="B30" s="427" t="s">
        <v>234</v>
      </c>
      <c r="C30" s="151">
        <f>IF('配布資料（グループ用）'!$F$50="入力完了",'Ａ社'!T30,IF('配布資料（グループ用）'!$E$50="入力完了",'Ａ社'!Q30,IF('配布資料（グループ用）'!$D$50="入力完了",'Ａ社'!N30,IF('配布資料（グループ用）'!$C$50="入力完了",'Ａ社'!K30,""))))</f>
      </c>
      <c r="D30" s="151">
        <f>IF('配布資料（グループ用）'!$F$50="入力完了",'Ａ社'!U30,IF('配布資料（グループ用）'!$E$50="入力完了",'Ａ社'!R30,IF('配布資料（グループ用）'!$D$50="入力完了",'Ａ社'!O30,IF('配布資料（グループ用）'!$C$50="入力完了",'Ａ社'!L30,""))))</f>
      </c>
      <c r="E30" s="152">
        <f>IF('配布資料（グループ用）'!$F$50="入力完了",'Ａ社'!V30,IF('配布資料（グループ用）'!$E$50="入力完了",'Ａ社'!S30,IF('配布資料（グループ用）'!$D$50="入力完了",'Ａ社'!P30,IF('配布資料（グループ用）'!$C$50="入力完了",'Ａ社'!M30,""))))</f>
      </c>
      <c r="F30" s="427" t="s">
        <v>234</v>
      </c>
      <c r="G30" s="151">
        <f>IF('配布資料（グループ用）'!$F$50="入力完了",'Ｂ社'!T30,IF('配布資料（グループ用）'!$E$50="入力完了",'Ｂ社'!Q30,IF('配布資料（グループ用）'!$D$50="入力完了",'Ｂ社'!N30,IF('配布資料（グループ用）'!$C$50="入力完了",'Ｂ社'!K30,""))))</f>
      </c>
      <c r="H30" s="151">
        <f>IF('配布資料（グループ用）'!$F$50="入力完了",'Ｂ社'!U30,IF('配布資料（グループ用）'!$E$50="入力完了",'Ｂ社'!R30,IF('配布資料（グループ用）'!$D$50="入力完了",'Ｂ社'!O30,IF('配布資料（グループ用）'!$C$50="入力完了",'Ｂ社'!L30,""))))</f>
      </c>
      <c r="I30" s="152">
        <f>IF('配布資料（グループ用）'!$F$50="入力完了",'Ｂ社'!V30,IF('配布資料（グループ用）'!$E$50="入力完了",'Ｂ社'!S30,IF('配布資料（グループ用）'!$D$50="入力完了",'Ｂ社'!P30,IF('配布資料（グループ用）'!$C$50="入力完了",'Ｂ社'!M30,""))))</f>
      </c>
      <c r="J30" s="427" t="s">
        <v>234</v>
      </c>
      <c r="K30" s="151">
        <f>IF('配布資料（グループ用）'!$F$50="入力完了",'Ｃ社'!T30,IF('配布資料（グループ用）'!$E$50="入力完了",'Ｃ社'!Q30,IF('配布資料（グループ用）'!$D$50="入力完了",'Ｃ社'!N30,IF('配布資料（グループ用）'!$C$50="入力完了",'Ｃ社'!K30,""))))</f>
      </c>
      <c r="L30" s="151">
        <f>IF('配布資料（グループ用）'!$F$50="入力完了",'Ｃ社'!U30,IF('配布資料（グループ用）'!$E$50="入力完了",'Ｃ社'!R30,IF('配布資料（グループ用）'!$D$50="入力完了",'Ｃ社'!O30,IF('配布資料（グループ用）'!$C$50="入力完了",'Ｃ社'!L30,""))))</f>
      </c>
      <c r="M30" s="152">
        <f>IF('配布資料（グループ用）'!$F$50="入力完了",'Ｃ社'!V30,IF('配布資料（グループ用）'!$E$50="入力完了",'Ｃ社'!S30,IF('配布資料（グループ用）'!$D$50="入力完了",'Ｃ社'!P30,IF('配布資料（グループ用）'!$C$50="入力完了",'Ｃ社'!M30,""))))</f>
      </c>
      <c r="N30" s="427" t="s">
        <v>234</v>
      </c>
      <c r="O30" s="151">
        <f>IF('配布資料（グループ用）'!$F$50="入力完了",'Ｄ社'!T30,IF('配布資料（グループ用）'!$E$50="入力完了",'Ｄ社'!Q30,IF('配布資料（グループ用）'!$D$50="入力完了",'Ｄ社'!N30,IF('配布資料（グループ用）'!$C$50="入力完了",'Ｄ社'!K30,""))))</f>
      </c>
      <c r="P30" s="151">
        <f>IF('配布資料（グループ用）'!$F$50="入力完了",'Ｄ社'!U30,IF('配布資料（グループ用）'!$E$50="入力完了",'Ｄ社'!R30,IF('配布資料（グループ用）'!$D$50="入力完了",'Ｄ社'!O30,IF('配布資料（グループ用）'!$C$50="入力完了",'Ｄ社'!L30,""))))</f>
      </c>
      <c r="Q30" s="152">
        <f>IF('配布資料（グループ用）'!$F$50="入力完了",'Ｄ社'!V30,IF('配布資料（グループ用）'!$E$50="入力完了",'Ｄ社'!S30,IF('配布資料（グループ用）'!$D$50="入力完了",'Ｄ社'!P30,IF('配布資料（グループ用）'!$C$50="入力完了",'Ｄ社'!M30,""))))</f>
      </c>
    </row>
    <row r="31" spans="1:17" ht="12.75" customHeight="1">
      <c r="A31" s="130"/>
      <c r="B31" s="430" t="s">
        <v>235</v>
      </c>
      <c r="C31" s="154">
        <f>IF('配布資料（グループ用）'!$F$50="入力完了",'Ａ社'!T31,IF('配布資料（グループ用）'!$E$50="入力完了",'Ａ社'!Q31,IF('配布資料（グループ用）'!$D$50="入力完了",'Ａ社'!N31,IF('配布資料（グループ用）'!$C$50="入力完了",'Ａ社'!K31,""))))</f>
      </c>
      <c r="D31" s="154">
        <f>IF('配布資料（グループ用）'!$F$50="入力完了",'Ａ社'!U31,IF('配布資料（グループ用）'!$E$50="入力完了",'Ａ社'!R31,IF('配布資料（グループ用）'!$D$50="入力完了",'Ａ社'!O31,IF('配布資料（グループ用）'!$C$50="入力完了",'Ａ社'!L31,""))))</f>
      </c>
      <c r="E31" s="145">
        <f>IF('配布資料（グループ用）'!$F$50="入力完了",'Ａ社'!V31,IF('配布資料（グループ用）'!$E$50="入力完了",'Ａ社'!S31,IF('配布資料（グループ用）'!$D$50="入力完了",'Ａ社'!P31,IF('配布資料（グループ用）'!$C$50="入力完了",'Ａ社'!M31,""))))</f>
      </c>
      <c r="F31" s="430" t="s">
        <v>235</v>
      </c>
      <c r="G31" s="154">
        <f>IF('配布資料（グループ用）'!$F$50="入力完了",'Ｂ社'!T31,IF('配布資料（グループ用）'!$E$50="入力完了",'Ｂ社'!Q31,IF('配布資料（グループ用）'!$D$50="入力完了",'Ｂ社'!N31,IF('配布資料（グループ用）'!$C$50="入力完了",'Ｂ社'!K31,""))))</f>
      </c>
      <c r="H31" s="154">
        <f>IF('配布資料（グループ用）'!$F$50="入力完了",'Ｂ社'!U31,IF('配布資料（グループ用）'!$E$50="入力完了",'Ｂ社'!R31,IF('配布資料（グループ用）'!$D$50="入力完了",'Ｂ社'!O31,IF('配布資料（グループ用）'!$C$50="入力完了",'Ｂ社'!L31,""))))</f>
      </c>
      <c r="I31" s="145">
        <f>IF('配布資料（グループ用）'!$F$50="入力完了",'Ｂ社'!V31,IF('配布資料（グループ用）'!$E$50="入力完了",'Ｂ社'!S31,IF('配布資料（グループ用）'!$D$50="入力完了",'Ｂ社'!P31,IF('配布資料（グループ用）'!$C$50="入力完了",'Ｂ社'!M31,""))))</f>
      </c>
      <c r="J31" s="430" t="s">
        <v>235</v>
      </c>
      <c r="K31" s="154">
        <f>IF('配布資料（グループ用）'!$F$50="入力完了",'Ｃ社'!T31,IF('配布資料（グループ用）'!$E$50="入力完了",'Ｃ社'!Q31,IF('配布資料（グループ用）'!$D$50="入力完了",'Ｃ社'!N31,IF('配布資料（グループ用）'!$C$50="入力完了",'Ｃ社'!K31,""))))</f>
      </c>
      <c r="L31" s="154">
        <f>IF('配布資料（グループ用）'!$F$50="入力完了",'Ｃ社'!U31,IF('配布資料（グループ用）'!$E$50="入力完了",'Ｃ社'!R31,IF('配布資料（グループ用）'!$D$50="入力完了",'Ｃ社'!O31,IF('配布資料（グループ用）'!$C$50="入力完了",'Ｃ社'!L31,""))))</f>
      </c>
      <c r="M31" s="145">
        <f>IF('配布資料（グループ用）'!$F$50="入力完了",'Ｃ社'!V31,IF('配布資料（グループ用）'!$E$50="入力完了",'Ｃ社'!S31,IF('配布資料（グループ用）'!$D$50="入力完了",'Ｃ社'!P31,IF('配布資料（グループ用）'!$C$50="入力完了",'Ｃ社'!M31,""))))</f>
      </c>
      <c r="N31" s="430" t="s">
        <v>235</v>
      </c>
      <c r="O31" s="154">
        <f>IF('配布資料（グループ用）'!$F$50="入力完了",'Ｄ社'!T31,IF('配布資料（グループ用）'!$E$50="入力完了",'Ｄ社'!Q31,IF('配布資料（グループ用）'!$D$50="入力完了",'Ｄ社'!N31,IF('配布資料（グループ用）'!$C$50="入力完了",'Ｄ社'!K31,""))))</f>
      </c>
      <c r="P31" s="154">
        <f>IF('配布資料（グループ用）'!$F$50="入力完了",'Ｄ社'!U31,IF('配布資料（グループ用）'!$E$50="入力完了",'Ｄ社'!R31,IF('配布資料（グループ用）'!$D$50="入力完了",'Ｄ社'!O31,IF('配布資料（グループ用）'!$C$50="入力完了",'Ｄ社'!L31,""))))</f>
      </c>
      <c r="Q31" s="145">
        <f>IF('配布資料（グループ用）'!$F$50="入力完了",'Ｄ社'!V31,IF('配布資料（グループ用）'!$E$50="入力完了",'Ｄ社'!S31,IF('配布資料（グループ用）'!$D$50="入力完了",'Ｄ社'!P31,IF('配布資料（グループ用）'!$C$50="入力完了",'Ｄ社'!M31,""))))</f>
      </c>
    </row>
    <row r="32" spans="1:17" ht="12.75" customHeight="1">
      <c r="A32" s="130"/>
      <c r="B32" s="428" t="s">
        <v>74</v>
      </c>
      <c r="C32" s="155">
        <f>IF('配布資料（グループ用）'!$F$50="入力完了",'Ａ社'!T32,IF('配布資料（グループ用）'!$E$50="入力完了",'Ａ社'!Q32,IF('配布資料（グループ用）'!$D$50="入力完了",'Ａ社'!N32,IF('配布資料（グループ用）'!$C$50="入力完了",'Ａ社'!K32,""))))</f>
      </c>
      <c r="D32" s="155">
        <f>IF('配布資料（グループ用）'!$F$50="入力完了",'Ａ社'!U32,IF('配布資料（グループ用）'!$E$50="入力完了",'Ａ社'!R32,IF('配布資料（グループ用）'!$D$50="入力完了",'Ａ社'!O32,IF('配布資料（グループ用）'!$C$50="入力完了",'Ａ社'!L32,""))))</f>
      </c>
      <c r="E32" s="148">
        <f>IF('配布資料（グループ用）'!$F$50="入力完了",'Ａ社'!V32,IF('配布資料（グループ用）'!$E$50="入力完了",'Ａ社'!S32,IF('配布資料（グループ用）'!$D$50="入力完了",'Ａ社'!P32,IF('配布資料（グループ用）'!$C$50="入力完了",'Ａ社'!M32,""))))</f>
      </c>
      <c r="F32" s="428" t="s">
        <v>74</v>
      </c>
      <c r="G32" s="155">
        <f>IF('配布資料（グループ用）'!$F$50="入力完了",'Ｂ社'!T32,IF('配布資料（グループ用）'!$E$50="入力完了",'Ｂ社'!Q32,IF('配布資料（グループ用）'!$D$50="入力完了",'Ｂ社'!N32,IF('配布資料（グループ用）'!$C$50="入力完了",'Ｂ社'!K32,""))))</f>
      </c>
      <c r="H32" s="155">
        <f>IF('配布資料（グループ用）'!$F$50="入力完了",'Ｂ社'!U32,IF('配布資料（グループ用）'!$E$50="入力完了",'Ｂ社'!R32,IF('配布資料（グループ用）'!$D$50="入力完了",'Ｂ社'!O32,IF('配布資料（グループ用）'!$C$50="入力完了",'Ｂ社'!L32,""))))</f>
      </c>
      <c r="I32" s="148">
        <f>IF('配布資料（グループ用）'!$F$50="入力完了",'Ｂ社'!V32,IF('配布資料（グループ用）'!$E$50="入力完了",'Ｂ社'!S32,IF('配布資料（グループ用）'!$D$50="入力完了",'Ｂ社'!P32,IF('配布資料（グループ用）'!$C$50="入力完了",'Ｂ社'!M32,""))))</f>
      </c>
      <c r="J32" s="428" t="s">
        <v>74</v>
      </c>
      <c r="K32" s="155">
        <f>IF('配布資料（グループ用）'!$F$50="入力完了",'Ｃ社'!T32,IF('配布資料（グループ用）'!$E$50="入力完了",'Ｃ社'!Q32,IF('配布資料（グループ用）'!$D$50="入力完了",'Ｃ社'!N32,IF('配布資料（グループ用）'!$C$50="入力完了",'Ｃ社'!K32,""))))</f>
      </c>
      <c r="L32" s="155">
        <f>IF('配布資料（グループ用）'!$F$50="入力完了",'Ｃ社'!U32,IF('配布資料（グループ用）'!$E$50="入力完了",'Ｃ社'!R32,IF('配布資料（グループ用）'!$D$50="入力完了",'Ｃ社'!O32,IF('配布資料（グループ用）'!$C$50="入力完了",'Ｃ社'!L32,""))))</f>
      </c>
      <c r="M32" s="148">
        <f>IF('配布資料（グループ用）'!$F$50="入力完了",'Ｃ社'!V32,IF('配布資料（グループ用）'!$E$50="入力完了",'Ｃ社'!S32,IF('配布資料（グループ用）'!$D$50="入力完了",'Ｃ社'!P32,IF('配布資料（グループ用）'!$C$50="入力完了",'Ｃ社'!M32,""))))</f>
      </c>
      <c r="N32" s="428" t="s">
        <v>74</v>
      </c>
      <c r="O32" s="155">
        <f>IF('配布資料（グループ用）'!$F$50="入力完了",'Ｄ社'!T32,IF('配布資料（グループ用）'!$E$50="入力完了",'Ｄ社'!Q32,IF('配布資料（グループ用）'!$D$50="入力完了",'Ｄ社'!N32,IF('配布資料（グループ用）'!$C$50="入力完了",'Ｄ社'!K32,""))))</f>
      </c>
      <c r="P32" s="155">
        <f>IF('配布資料（グループ用）'!$F$50="入力完了",'Ｄ社'!U32,IF('配布資料（グループ用）'!$E$50="入力完了",'Ｄ社'!R32,IF('配布資料（グループ用）'!$D$50="入力完了",'Ｄ社'!O32,IF('配布資料（グループ用）'!$C$50="入力完了",'Ｄ社'!L32,""))))</f>
      </c>
      <c r="Q32" s="148">
        <f>IF('配布資料（グループ用）'!$F$50="入力完了",'Ｄ社'!V32,IF('配布資料（グループ用）'!$E$50="入力完了",'Ｄ社'!S32,IF('配布資料（グループ用）'!$D$50="入力完了",'Ｄ社'!P32,IF('配布資料（グループ用）'!$C$50="入力完了",'Ｄ社'!M32,""))))</f>
      </c>
    </row>
    <row r="33" spans="1:17" ht="12.75" customHeight="1">
      <c r="A33" s="130"/>
      <c r="B33" s="429" t="s">
        <v>236</v>
      </c>
      <c r="C33" s="153">
        <f>IF('配布資料（グループ用）'!$F$50="入力完了",'Ａ社'!T33,IF('配布資料（グループ用）'!$E$50="入力完了",'Ａ社'!Q33,IF('配布資料（グループ用）'!$D$50="入力完了",'Ａ社'!N33,IF('配布資料（グループ用）'!$C$50="入力完了",'Ａ社'!K33,""))))</f>
      </c>
      <c r="D33" s="153">
        <f>IF('配布資料（グループ用）'!$F$50="入力完了",'Ａ社'!U33,IF('配布資料（グループ用）'!$E$50="入力完了",'Ａ社'!R33,IF('配布資料（グループ用）'!$D$50="入力完了",'Ａ社'!O33,IF('配布資料（グループ用）'!$C$50="入力完了",'Ａ社'!L33,""))))</f>
      </c>
      <c r="E33" s="150">
        <f>IF('配布資料（グループ用）'!$F$50="入力完了",'Ａ社'!V33,IF('配布資料（グループ用）'!$E$50="入力完了",'Ａ社'!S33,IF('配布資料（グループ用）'!$D$50="入力完了",'Ａ社'!P33,IF('配布資料（グループ用）'!$C$50="入力完了",'Ａ社'!M33,""))))</f>
      </c>
      <c r="F33" s="429" t="s">
        <v>236</v>
      </c>
      <c r="G33" s="153">
        <f>IF('配布資料（グループ用）'!$F$50="入力完了",'Ｂ社'!T33,IF('配布資料（グループ用）'!$E$50="入力完了",'Ｂ社'!Q33,IF('配布資料（グループ用）'!$D$50="入力完了",'Ｂ社'!N33,IF('配布資料（グループ用）'!$C$50="入力完了",'Ｂ社'!K33,""))))</f>
      </c>
      <c r="H33" s="153">
        <f>IF('配布資料（グループ用）'!$F$50="入力完了",'Ｂ社'!U33,IF('配布資料（グループ用）'!$E$50="入力完了",'Ｂ社'!R33,IF('配布資料（グループ用）'!$D$50="入力完了",'Ｂ社'!O33,IF('配布資料（グループ用）'!$C$50="入力完了",'Ｂ社'!L33,""))))</f>
      </c>
      <c r="I33" s="150">
        <f>IF('配布資料（グループ用）'!$F$50="入力完了",'Ｂ社'!V33,IF('配布資料（グループ用）'!$E$50="入力完了",'Ｂ社'!S33,IF('配布資料（グループ用）'!$D$50="入力完了",'Ｂ社'!P33,IF('配布資料（グループ用）'!$C$50="入力完了",'Ｂ社'!M33,""))))</f>
      </c>
      <c r="J33" s="429" t="s">
        <v>236</v>
      </c>
      <c r="K33" s="153">
        <f>IF('配布資料（グループ用）'!$F$50="入力完了",'Ｃ社'!T33,IF('配布資料（グループ用）'!$E$50="入力完了",'Ｃ社'!Q33,IF('配布資料（グループ用）'!$D$50="入力完了",'Ｃ社'!N33,IF('配布資料（グループ用）'!$C$50="入力完了",'Ｃ社'!K33,""))))</f>
      </c>
      <c r="L33" s="153">
        <f>IF('配布資料（グループ用）'!$F$50="入力完了",'Ｃ社'!U33,IF('配布資料（グループ用）'!$E$50="入力完了",'Ｃ社'!R33,IF('配布資料（グループ用）'!$D$50="入力完了",'Ｃ社'!O33,IF('配布資料（グループ用）'!$C$50="入力完了",'Ｃ社'!L33,""))))</f>
      </c>
      <c r="M33" s="150">
        <f>IF('配布資料（グループ用）'!$F$50="入力完了",'Ｃ社'!V33,IF('配布資料（グループ用）'!$E$50="入力完了",'Ｃ社'!S33,IF('配布資料（グループ用）'!$D$50="入力完了",'Ｃ社'!P33,IF('配布資料（グループ用）'!$C$50="入力完了",'Ｃ社'!M33,""))))</f>
      </c>
      <c r="N33" s="429" t="s">
        <v>236</v>
      </c>
      <c r="O33" s="153">
        <f>IF('配布資料（グループ用）'!$F$50="入力完了",'Ｄ社'!T33,IF('配布資料（グループ用）'!$E$50="入力完了",'Ｄ社'!Q33,IF('配布資料（グループ用）'!$D$50="入力完了",'Ｄ社'!N33,IF('配布資料（グループ用）'!$C$50="入力完了",'Ｄ社'!K33,""))))</f>
      </c>
      <c r="P33" s="153">
        <f>IF('配布資料（グループ用）'!$F$50="入力完了",'Ｄ社'!U33,IF('配布資料（グループ用）'!$E$50="入力完了",'Ｄ社'!R33,IF('配布資料（グループ用）'!$D$50="入力完了",'Ｄ社'!O33,IF('配布資料（グループ用）'!$C$50="入力完了",'Ｄ社'!L33,""))))</f>
      </c>
      <c r="Q33" s="150">
        <f>IF('配布資料（グループ用）'!$F$50="入力完了",'Ｄ社'!V33,IF('配布資料（グループ用）'!$E$50="入力完了",'Ｄ社'!S33,IF('配布資料（グループ用）'!$D$50="入力完了",'Ｄ社'!P33,IF('配布資料（グループ用）'!$C$50="入力完了",'Ｄ社'!M33,""))))</f>
      </c>
    </row>
    <row r="34" spans="1:17" ht="12.75" customHeight="1">
      <c r="A34" s="130"/>
      <c r="B34" s="613" t="s">
        <v>77</v>
      </c>
      <c r="C34" s="468">
        <f>IF('配布資料（グループ用）'!$F$50="入力完了",'Ａ社'!T34,IF('配布資料（グループ用）'!$E$50="入力完了",'Ａ社'!Q34,IF('配布資料（グループ用）'!$D$50="入力完了",'Ａ社'!N34,IF('配布資料（グループ用）'!$C$50="入力完了",'Ａ社'!K34,""))))</f>
      </c>
      <c r="D34" s="468">
        <f>IF('配布資料（グループ用）'!$F$50="入力完了",'Ａ社'!U34,IF('配布資料（グループ用）'!$E$50="入力完了",'Ａ社'!R34,IF('配布資料（グループ用）'!$D$50="入力完了",'Ａ社'!O34,IF('配布資料（グループ用）'!$C$50="入力完了",'Ａ社'!L34,""))))</f>
      </c>
      <c r="E34" s="469"/>
      <c r="F34" s="613" t="s">
        <v>77</v>
      </c>
      <c r="G34" s="468">
        <f>IF('配布資料（グループ用）'!$F$50="入力完了",'Ｂ社'!T34,IF('配布資料（グループ用）'!$E$50="入力完了",'Ｂ社'!Q34,IF('配布資料（グループ用）'!$D$50="入力完了",'Ｂ社'!N34,IF('配布資料（グループ用）'!$C$50="入力完了",'Ｂ社'!K34,""))))</f>
      </c>
      <c r="H34" s="468">
        <f>IF('配布資料（グループ用）'!$F$50="入力完了",'Ｂ社'!U34,IF('配布資料（グループ用）'!$E$50="入力完了",'Ｂ社'!R34,IF('配布資料（グループ用）'!$D$50="入力完了",'Ｂ社'!O34,IF('配布資料（グループ用）'!$C$50="入力完了",'Ｂ社'!L34,""))))</f>
      </c>
      <c r="I34" s="469"/>
      <c r="J34" s="613" t="s">
        <v>77</v>
      </c>
      <c r="K34" s="468">
        <f>IF('配布資料（グループ用）'!$F$50="入力完了",'Ｃ社'!T34,IF('配布資料（グループ用）'!$E$50="入力完了",'Ｃ社'!Q34,IF('配布資料（グループ用）'!$D$50="入力完了",'Ｃ社'!N34,IF('配布資料（グループ用）'!$C$50="入力完了",'Ｃ社'!K34,""))))</f>
      </c>
      <c r="L34" s="468">
        <f>IF('配布資料（グループ用）'!$F$50="入力完了",'Ｃ社'!U34,IF('配布資料（グループ用）'!$E$50="入力完了",'Ｃ社'!R34,IF('配布資料（グループ用）'!$D$50="入力完了",'Ｃ社'!O34,IF('配布資料（グループ用）'!$C$50="入力完了",'Ｃ社'!L34,""))))</f>
      </c>
      <c r="M34" s="469"/>
      <c r="N34" s="613" t="s">
        <v>77</v>
      </c>
      <c r="O34" s="468">
        <f>IF('配布資料（グループ用）'!$F$50="入力完了",'Ｄ社'!T34,IF('配布資料（グループ用）'!$E$50="入力完了",'Ｄ社'!Q34,IF('配布資料（グループ用）'!$D$50="入力完了",'Ｄ社'!N34,IF('配布資料（グループ用）'!$C$50="入力完了",'Ｄ社'!K34,""))))</f>
      </c>
      <c r="P34" s="468">
        <f>IF('配布資料（グループ用）'!$F$50="入力完了",'Ｄ社'!U34,IF('配布資料（グループ用）'!$E$50="入力完了",'Ｄ社'!R34,IF('配布資料（グループ用）'!$D$50="入力完了",'Ｄ社'!O34,IF('配布資料（グループ用）'!$C$50="入力完了",'Ｄ社'!L34,""))))</f>
      </c>
      <c r="Q34" s="469"/>
    </row>
    <row r="35" spans="1:17" s="165" customFormat="1" ht="12.75" customHeight="1">
      <c r="A35" s="431"/>
      <c r="B35" s="614"/>
      <c r="C35" s="470">
        <f>IF('配布資料（グループ用）'!$F$50="入力完了",'Ａ社'!T35,IF('配布資料（グループ用）'!$E$50="入力完了",'Ａ社'!Q35,IF('配布資料（グループ用）'!$D$50="入力完了",'Ａ社'!N35,IF('配布資料（グループ用）'!$C$50="入力完了",'Ａ社'!K35,""))))</f>
      </c>
      <c r="D35" s="470">
        <f>IF('配布資料（グループ用）'!$F$50="入力完了",'Ａ社'!U35,IF('配布資料（グループ用）'!$E$50="入力完了",'Ａ社'!R35,IF('配布資料（グループ用）'!$D$50="入力完了",'Ａ社'!O35,IF('配布資料（グループ用）'!$C$50="入力完了",'Ａ社'!L35,""))))</f>
      </c>
      <c r="E35" s="471"/>
      <c r="F35" s="614"/>
      <c r="G35" s="470">
        <f>IF('配布資料（グループ用）'!$F$50="入力完了",'Ｂ社'!T35,IF('配布資料（グループ用）'!$E$50="入力完了",'Ｂ社'!Q35,IF('配布資料（グループ用）'!$D$50="入力完了",'Ｂ社'!N35,IF('配布資料（グループ用）'!$C$50="入力完了",'Ｂ社'!K35,""))))</f>
      </c>
      <c r="H35" s="470">
        <f>IF('配布資料（グループ用）'!$F$50="入力完了",'Ｂ社'!U35,IF('配布資料（グループ用）'!$E$50="入力完了",'Ｂ社'!R35,IF('配布資料（グループ用）'!$D$50="入力完了",'Ｂ社'!O35,IF('配布資料（グループ用）'!$C$50="入力完了",'Ｂ社'!L35,""))))</f>
      </c>
      <c r="I35" s="471"/>
      <c r="J35" s="614"/>
      <c r="K35" s="470">
        <f>IF('配布資料（グループ用）'!$F$50="入力完了",'Ｃ社'!T35,IF('配布資料（グループ用）'!$E$50="入力完了",'Ｃ社'!Q35,IF('配布資料（グループ用）'!$D$50="入力完了",'Ｃ社'!N35,IF('配布資料（グループ用）'!$C$50="入力完了",'Ｃ社'!K35,""))))</f>
      </c>
      <c r="L35" s="470">
        <f>IF('配布資料（グループ用）'!$F$50="入力完了",'Ｃ社'!U35,IF('配布資料（グループ用）'!$E$50="入力完了",'Ｃ社'!R35,IF('配布資料（グループ用）'!$D$50="入力完了",'Ｃ社'!O35,IF('配布資料（グループ用）'!$C$50="入力完了",'Ｃ社'!L35,""))))</f>
      </c>
      <c r="M35" s="471"/>
      <c r="N35" s="614"/>
      <c r="O35" s="470">
        <f>IF('配布資料（グループ用）'!$F$50="入力完了",'Ｄ社'!T35,IF('配布資料（グループ用）'!$E$50="入力完了",'Ｄ社'!Q35,IF('配布資料（グループ用）'!$D$50="入力完了",'Ｄ社'!N35,IF('配布資料（グループ用）'!$C$50="入力完了",'Ｄ社'!K35,""))))</f>
      </c>
      <c r="P35" s="470">
        <f>IF('配布資料（グループ用）'!$F$50="入力完了",'Ｄ社'!U35,IF('配布資料（グループ用）'!$E$50="入力完了",'Ｄ社'!R35,IF('配布資料（グループ用）'!$D$50="入力完了",'Ｄ社'!O35,IF('配布資料（グループ用）'!$C$50="入力完了",'Ｄ社'!L35,""))))</f>
      </c>
      <c r="Q35" s="471"/>
    </row>
    <row r="36" spans="1:17" ht="12.75" customHeight="1">
      <c r="A36" s="130"/>
      <c r="B36" s="412"/>
      <c r="C36" s="412"/>
      <c r="D36" s="412"/>
      <c r="E36" s="412"/>
      <c r="F36" s="412"/>
      <c r="G36" s="412"/>
      <c r="H36" s="412"/>
      <c r="I36" s="412"/>
      <c r="J36" s="412"/>
      <c r="K36" s="412"/>
      <c r="L36" s="412"/>
      <c r="M36" s="412"/>
      <c r="N36" s="412"/>
      <c r="O36" s="412"/>
      <c r="P36" s="412"/>
      <c r="Q36" s="412"/>
    </row>
    <row r="37" spans="1:17" ht="12.75" customHeight="1">
      <c r="A37" s="130"/>
      <c r="B37" s="610" t="s">
        <v>237</v>
      </c>
      <c r="C37" s="611"/>
      <c r="D37" s="611"/>
      <c r="E37" s="612"/>
      <c r="F37" s="610" t="s">
        <v>237</v>
      </c>
      <c r="G37" s="611"/>
      <c r="H37" s="611"/>
      <c r="I37" s="612"/>
      <c r="J37" s="610" t="s">
        <v>237</v>
      </c>
      <c r="K37" s="611"/>
      <c r="L37" s="611"/>
      <c r="M37" s="612"/>
      <c r="N37" s="610" t="s">
        <v>237</v>
      </c>
      <c r="O37" s="611"/>
      <c r="P37" s="611"/>
      <c r="Q37" s="612"/>
    </row>
    <row r="38" spans="1:17" ht="12.75" customHeight="1">
      <c r="A38" s="130"/>
      <c r="B38" s="426"/>
      <c r="C38" s="416" t="s">
        <v>179</v>
      </c>
      <c r="D38" s="417" t="s">
        <v>180</v>
      </c>
      <c r="E38" s="417" t="s">
        <v>161</v>
      </c>
      <c r="F38" s="426"/>
      <c r="G38" s="416" t="s">
        <v>179</v>
      </c>
      <c r="H38" s="417" t="s">
        <v>180</v>
      </c>
      <c r="I38" s="417" t="s">
        <v>161</v>
      </c>
      <c r="J38" s="426"/>
      <c r="K38" s="416" t="s">
        <v>179</v>
      </c>
      <c r="L38" s="417" t="s">
        <v>180</v>
      </c>
      <c r="M38" s="417" t="s">
        <v>161</v>
      </c>
      <c r="N38" s="426"/>
      <c r="O38" s="416" t="s">
        <v>179</v>
      </c>
      <c r="P38" s="417" t="s">
        <v>180</v>
      </c>
      <c r="Q38" s="417" t="s">
        <v>161</v>
      </c>
    </row>
    <row r="39" spans="1:17" ht="12.75" customHeight="1">
      <c r="A39" s="130"/>
      <c r="B39" s="427" t="s">
        <v>271</v>
      </c>
      <c r="C39" s="156">
        <f>IF('配布資料（グループ用）'!$F$50="入力完了",'Ａ社'!T39,IF('配布資料（グループ用）'!$E$50="入力完了",'Ａ社'!Q39,IF('配布資料（グループ用）'!$D$50="入力完了",'Ａ社'!N39,IF('配布資料（グループ用）'!$C$50="入力完了",'Ａ社'!K39,""))))</f>
      </c>
      <c r="D39" s="156">
        <f>IF('配布資料（グループ用）'!$F$50="入力完了",'Ａ社'!U39,IF('配布資料（グループ用）'!$E$50="入力完了",'Ａ社'!R39,IF('配布資料（グループ用）'!$D$50="入力完了",'Ａ社'!O39,IF('配布資料（グループ用）'!$C$50="入力完了",'Ａ社'!L39,""))))</f>
      </c>
      <c r="E39" s="152">
        <f>IF('配布資料（グループ用）'!$F$50="入力完了",'Ａ社'!V39,IF('配布資料（グループ用）'!$E$50="入力完了",'Ａ社'!S39,IF('配布資料（グループ用）'!$D$50="入力完了",'Ａ社'!P39,IF('配布資料（グループ用）'!$C$50="入力完了",'Ａ社'!M39,""))))</f>
      </c>
      <c r="F39" s="427" t="s">
        <v>238</v>
      </c>
      <c r="G39" s="156">
        <f>IF('配布資料（グループ用）'!$F$50="入力完了",'Ｂ社'!T39,IF('配布資料（グループ用）'!$E$50="入力完了",'Ｂ社'!Q39,IF('配布資料（グループ用）'!$D$50="入力完了",'Ｂ社'!N39,IF('配布資料（グループ用）'!$C$50="入力完了",'Ｂ社'!K39,""))))</f>
      </c>
      <c r="H39" s="156">
        <f>IF('配布資料（グループ用）'!$F$50="入力完了",'Ｂ社'!U39,IF('配布資料（グループ用）'!$E$50="入力完了",'Ｂ社'!R39,IF('配布資料（グループ用）'!$D$50="入力完了",'Ｂ社'!O39,IF('配布資料（グループ用）'!$C$50="入力完了",'Ｂ社'!L39,""))))</f>
      </c>
      <c r="I39" s="152">
        <f>IF('配布資料（グループ用）'!$F$50="入力完了",'Ｂ社'!V39,IF('配布資料（グループ用）'!$E$50="入力完了",'Ｂ社'!S39,IF('配布資料（グループ用）'!$D$50="入力完了",'Ｂ社'!P39,IF('配布資料（グループ用）'!$C$50="入力完了",'Ｂ社'!M39,""))))</f>
      </c>
      <c r="J39" s="427" t="s">
        <v>238</v>
      </c>
      <c r="K39" s="156">
        <f>IF('配布資料（グループ用）'!$F$50="入力完了",'Ｃ社'!T39,IF('配布資料（グループ用）'!$E$50="入力完了",'Ｃ社'!Q39,IF('配布資料（グループ用）'!$D$50="入力完了",'Ｃ社'!N39,IF('配布資料（グループ用）'!$C$50="入力完了",'Ｃ社'!K39,""))))</f>
      </c>
      <c r="L39" s="156">
        <f>IF('配布資料（グループ用）'!$F$50="入力完了",'Ｃ社'!U39,IF('配布資料（グループ用）'!$E$50="入力完了",'Ｃ社'!R39,IF('配布資料（グループ用）'!$D$50="入力完了",'Ｃ社'!O39,IF('配布資料（グループ用）'!$C$50="入力完了",'Ｃ社'!L39,""))))</f>
      </c>
      <c r="M39" s="152">
        <f>IF('配布資料（グループ用）'!$F$50="入力完了",'Ｃ社'!V39,IF('配布資料（グループ用）'!$E$50="入力完了",'Ｃ社'!S39,IF('配布資料（グループ用）'!$D$50="入力完了",'Ｃ社'!P39,IF('配布資料（グループ用）'!$C$50="入力完了",'Ｃ社'!M39,""))))</f>
      </c>
      <c r="N39" s="427" t="s">
        <v>238</v>
      </c>
      <c r="O39" s="156">
        <f>IF('配布資料（グループ用）'!$F$50="入力完了",'Ｄ社'!T39,IF('配布資料（グループ用）'!$E$50="入力完了",'Ｄ社'!Q39,IF('配布資料（グループ用）'!$D$50="入力完了",'Ｄ社'!N39,IF('配布資料（グループ用）'!$C$50="入力完了",'Ｄ社'!K39,""))))</f>
      </c>
      <c r="P39" s="156">
        <f>IF('配布資料（グループ用）'!$F$50="入力完了",'Ｄ社'!U39,IF('配布資料（グループ用）'!$E$50="入力完了",'Ｄ社'!R39,IF('配布資料（グループ用）'!$D$50="入力完了",'Ｄ社'!O39,IF('配布資料（グループ用）'!$C$50="入力完了",'Ｄ社'!L39,""))))</f>
      </c>
      <c r="Q39" s="152">
        <f>IF('配布資料（グループ用）'!$F$50="入力完了",'Ｄ社'!V39,IF('配布資料（グループ用）'!$E$50="入力完了",'Ｄ社'!S39,IF('配布資料（グループ用）'!$D$50="入力完了",'Ｄ社'!P39,IF('配布資料（グループ用）'!$C$50="入力完了",'Ｄ社'!M39,""))))</f>
      </c>
    </row>
    <row r="40" spans="1:17" ht="12.75" customHeight="1">
      <c r="A40" s="130"/>
      <c r="B40" s="430" t="s">
        <v>275</v>
      </c>
      <c r="C40" s="154">
        <f>IF('配布資料（グループ用）'!$F$50="入力完了",'Ａ社'!T40,IF('配布資料（グループ用）'!$E$50="入力完了",'Ａ社'!Q40,IF('配布資料（グループ用）'!$D$50="入力完了",'Ａ社'!N40,IF('配布資料（グループ用）'!$C$50="入力完了",'Ａ社'!K40,""))))</f>
      </c>
      <c r="D40" s="154">
        <f>IF('配布資料（グループ用）'!$F$50="入力完了",'Ａ社'!U40,IF('配布資料（グループ用）'!$E$50="入力完了",'Ａ社'!R40,IF('配布資料（グループ用）'!$D$50="入力完了",'Ａ社'!O40,IF('配布資料（グループ用）'!$C$50="入力完了",'Ａ社'!L40,""))))</f>
      </c>
      <c r="E40" s="145">
        <f>IF('配布資料（グループ用）'!$F$50="入力完了",'Ａ社'!V40,IF('配布資料（グループ用）'!$E$50="入力完了",'Ａ社'!S40,IF('配布資料（グループ用）'!$D$50="入力完了",'Ａ社'!P40,IF('配布資料（グループ用）'!$C$50="入力完了",'Ａ社'!M40,""))))</f>
      </c>
      <c r="F40" s="430" t="s">
        <v>239</v>
      </c>
      <c r="G40" s="154">
        <f>IF('配布資料（グループ用）'!$F$50="入力完了",'Ｂ社'!T40,IF('配布資料（グループ用）'!$E$50="入力完了",'Ｂ社'!Q40,IF('配布資料（グループ用）'!$D$50="入力完了",'Ｂ社'!N40,IF('配布資料（グループ用）'!$C$50="入力完了",'Ｂ社'!K40,""))))</f>
      </c>
      <c r="H40" s="154">
        <f>IF('配布資料（グループ用）'!$F$50="入力完了",'Ｂ社'!U40,IF('配布資料（グループ用）'!$E$50="入力完了",'Ｂ社'!R40,IF('配布資料（グループ用）'!$D$50="入力完了",'Ｂ社'!O40,IF('配布資料（グループ用）'!$C$50="入力完了",'Ｂ社'!L40,""))))</f>
      </c>
      <c r="I40" s="145">
        <f>IF('配布資料（グループ用）'!$F$50="入力完了",'Ｂ社'!V40,IF('配布資料（グループ用）'!$E$50="入力完了",'Ｂ社'!S40,IF('配布資料（グループ用）'!$D$50="入力完了",'Ｂ社'!P40,IF('配布資料（グループ用）'!$C$50="入力完了",'Ｂ社'!M40,""))))</f>
      </c>
      <c r="J40" s="430" t="s">
        <v>239</v>
      </c>
      <c r="K40" s="154">
        <f>IF('配布資料（グループ用）'!$F$50="入力完了",'Ｃ社'!T40,IF('配布資料（グループ用）'!$E$50="入力完了",'Ｃ社'!Q40,IF('配布資料（グループ用）'!$D$50="入力完了",'Ｃ社'!N40,IF('配布資料（グループ用）'!$C$50="入力完了",'Ｃ社'!K40,""))))</f>
      </c>
      <c r="L40" s="154">
        <f>IF('配布資料（グループ用）'!$F$50="入力完了",'Ｃ社'!U40,IF('配布資料（グループ用）'!$E$50="入力完了",'Ｃ社'!R40,IF('配布資料（グループ用）'!$D$50="入力完了",'Ｃ社'!O40,IF('配布資料（グループ用）'!$C$50="入力完了",'Ｃ社'!L40,""))))</f>
      </c>
      <c r="M40" s="145">
        <f>IF('配布資料（グループ用）'!$F$50="入力完了",'Ｃ社'!V40,IF('配布資料（グループ用）'!$E$50="入力完了",'Ｃ社'!S40,IF('配布資料（グループ用）'!$D$50="入力完了",'Ｃ社'!P40,IF('配布資料（グループ用）'!$C$50="入力完了",'Ｃ社'!M40,""))))</f>
      </c>
      <c r="N40" s="430" t="s">
        <v>239</v>
      </c>
      <c r="O40" s="154">
        <f>IF('配布資料（グループ用）'!$F$50="入力完了",'Ｄ社'!T40,IF('配布資料（グループ用）'!$E$50="入力完了",'Ｄ社'!Q40,IF('配布資料（グループ用）'!$D$50="入力完了",'Ｄ社'!N40,IF('配布資料（グループ用）'!$C$50="入力完了",'Ｄ社'!K40,""))))</f>
      </c>
      <c r="P40" s="154">
        <f>IF('配布資料（グループ用）'!$F$50="入力完了",'Ｄ社'!U40,IF('配布資料（グループ用）'!$E$50="入力完了",'Ｄ社'!R40,IF('配布資料（グループ用）'!$D$50="入力完了",'Ｄ社'!O40,IF('配布資料（グループ用）'!$C$50="入力完了",'Ｄ社'!L40,""))))</f>
      </c>
      <c r="Q40" s="145">
        <f>IF('配布資料（グループ用）'!$F$50="入力完了",'Ｄ社'!V40,IF('配布資料（グループ用）'!$E$50="入力完了",'Ｄ社'!S40,IF('配布資料（グループ用）'!$D$50="入力完了",'Ｄ社'!P40,IF('配布資料（グループ用）'!$C$50="入力完了",'Ｄ社'!M40,""))))</f>
      </c>
    </row>
    <row r="41" spans="1:17" ht="12.75" customHeight="1">
      <c r="A41" s="130"/>
      <c r="B41" s="428" t="s">
        <v>273</v>
      </c>
      <c r="C41" s="157">
        <f>IF('配布資料（グループ用）'!$F$50="入力完了",'Ａ社'!T41,IF('配布資料（グループ用）'!$E$50="入力完了",'Ａ社'!Q41,IF('配布資料（グループ用）'!$D$50="入力完了",'Ａ社'!N41,IF('配布資料（グループ用）'!$C$50="入力完了",'Ａ社'!K41,""))))</f>
      </c>
      <c r="D41" s="157">
        <f>IF('配布資料（グループ用）'!$F$50="入力完了",'Ａ社'!U41,IF('配布資料（グループ用）'!$E$50="入力完了",'Ａ社'!R41,IF('配布資料（グループ用）'!$D$50="入力完了",'Ａ社'!O41,IF('配布資料（グループ用）'!$C$50="入力完了",'Ａ社'!L41,""))))</f>
      </c>
      <c r="E41" s="148">
        <f>IF('配布資料（グループ用）'!$F$50="入力完了",'Ａ社'!V41,IF('配布資料（グループ用）'!$E$50="入力完了",'Ａ社'!S41,IF('配布資料（グループ用）'!$D$50="入力完了",'Ａ社'!P41,IF('配布資料（グループ用）'!$C$50="入力完了",'Ａ社'!M41,""))))</f>
      </c>
      <c r="F41" s="428" t="s">
        <v>240</v>
      </c>
      <c r="G41" s="157">
        <f>IF('配布資料（グループ用）'!$F$50="入力完了",'Ｂ社'!T41,IF('配布資料（グループ用）'!$E$50="入力完了",'Ｂ社'!Q41,IF('配布資料（グループ用）'!$D$50="入力完了",'Ｂ社'!N41,IF('配布資料（グループ用）'!$C$50="入力完了",'Ｂ社'!K41,""))))</f>
      </c>
      <c r="H41" s="157">
        <f>IF('配布資料（グループ用）'!$F$50="入力完了",'Ｂ社'!U41,IF('配布資料（グループ用）'!$E$50="入力完了",'Ｂ社'!R41,IF('配布資料（グループ用）'!$D$50="入力完了",'Ｂ社'!O41,IF('配布資料（グループ用）'!$C$50="入力完了",'Ｂ社'!L41,""))))</f>
      </c>
      <c r="I41" s="148">
        <f>IF('配布資料（グループ用）'!$F$50="入力完了",'Ｂ社'!V41,IF('配布資料（グループ用）'!$E$50="入力完了",'Ｂ社'!S41,IF('配布資料（グループ用）'!$D$50="入力完了",'Ｂ社'!P41,IF('配布資料（グループ用）'!$C$50="入力完了",'Ｂ社'!M41,""))))</f>
      </c>
      <c r="J41" s="428" t="s">
        <v>240</v>
      </c>
      <c r="K41" s="157">
        <f>IF('配布資料（グループ用）'!$F$50="入力完了",'Ｃ社'!T41,IF('配布資料（グループ用）'!$E$50="入力完了",'Ｃ社'!Q41,IF('配布資料（グループ用）'!$D$50="入力完了",'Ｃ社'!N41,IF('配布資料（グループ用）'!$C$50="入力完了",'Ｃ社'!K41,""))))</f>
      </c>
      <c r="L41" s="157">
        <f>IF('配布資料（グループ用）'!$F$50="入力完了",'Ｃ社'!U41,IF('配布資料（グループ用）'!$E$50="入力完了",'Ｃ社'!R41,IF('配布資料（グループ用）'!$D$50="入力完了",'Ｃ社'!O41,IF('配布資料（グループ用）'!$C$50="入力完了",'Ｃ社'!L41,""))))</f>
      </c>
      <c r="M41" s="148">
        <f>IF('配布資料（グループ用）'!$F$50="入力完了",'Ｃ社'!V41,IF('配布資料（グループ用）'!$E$50="入力完了",'Ｃ社'!S41,IF('配布資料（グループ用）'!$D$50="入力完了",'Ｃ社'!P41,IF('配布資料（グループ用）'!$C$50="入力完了",'Ｃ社'!M41,""))))</f>
      </c>
      <c r="N41" s="428" t="s">
        <v>240</v>
      </c>
      <c r="O41" s="157">
        <f>IF('配布資料（グループ用）'!$F$50="入力完了",'Ｄ社'!T41,IF('配布資料（グループ用）'!$E$50="入力完了",'Ｄ社'!Q41,IF('配布資料（グループ用）'!$D$50="入力完了",'Ｄ社'!N41,IF('配布資料（グループ用）'!$C$50="入力完了",'Ｄ社'!K41,""))))</f>
      </c>
      <c r="P41" s="157">
        <f>IF('配布資料（グループ用）'!$F$50="入力完了",'Ｄ社'!U41,IF('配布資料（グループ用）'!$E$50="入力完了",'Ｄ社'!R41,IF('配布資料（グループ用）'!$D$50="入力完了",'Ｄ社'!O41,IF('配布資料（グループ用）'!$C$50="入力完了",'Ｄ社'!L41,""))))</f>
      </c>
      <c r="Q41" s="148">
        <f>IF('配布資料（グループ用）'!$F$50="入力完了",'Ｄ社'!V41,IF('配布資料（グループ用）'!$E$50="入力完了",'Ｄ社'!S41,IF('配布資料（グループ用）'!$D$50="入力完了",'Ｄ社'!P41,IF('配布資料（グループ用）'!$C$50="入力完了",'Ｄ社'!M41,""))))</f>
      </c>
    </row>
    <row r="42" spans="1:17" ht="12.75" customHeight="1">
      <c r="A42" s="130"/>
      <c r="B42" s="429" t="s">
        <v>277</v>
      </c>
      <c r="C42" s="158">
        <f>IF('配布資料（グループ用）'!$F$50="入力完了",'Ａ社'!T42,IF('配布資料（グループ用）'!$E$50="入力完了",'Ａ社'!Q42,IF('配布資料（グループ用）'!$D$50="入力完了",'Ａ社'!N42,IF('配布資料（グループ用）'!$C$50="入力完了",'Ａ社'!K42,""))))</f>
      </c>
      <c r="D42" s="158">
        <f>IF('配布資料（グループ用）'!$F$50="入力完了",'Ａ社'!U42,IF('配布資料（グループ用）'!$E$50="入力完了",'Ａ社'!R42,IF('配布資料（グループ用）'!$D$50="入力完了",'Ａ社'!O42,IF('配布資料（グループ用）'!$C$50="入力完了",'Ａ社'!L42,""))))</f>
      </c>
      <c r="E42" s="150">
        <f>IF('配布資料（グループ用）'!$F$50="入力完了",'Ａ社'!V42,IF('配布資料（グループ用）'!$E$50="入力完了",'Ａ社'!S42,IF('配布資料（グループ用）'!$D$50="入力完了",'Ａ社'!P42,IF('配布資料（グループ用）'!$C$50="入力完了",'Ａ社'!M42,""))))</f>
      </c>
      <c r="F42" s="429" t="s">
        <v>241</v>
      </c>
      <c r="G42" s="158">
        <f>IF('配布資料（グループ用）'!$F$50="入力完了",'Ｂ社'!T42,IF('配布資料（グループ用）'!$E$50="入力完了",'Ｂ社'!Q42,IF('配布資料（グループ用）'!$D$50="入力完了",'Ｂ社'!N42,IF('配布資料（グループ用）'!$C$50="入力完了",'Ｂ社'!K42,""))))</f>
      </c>
      <c r="H42" s="158">
        <f>IF('配布資料（グループ用）'!$F$50="入力完了",'Ｂ社'!U42,IF('配布資料（グループ用）'!$E$50="入力完了",'Ｂ社'!R42,IF('配布資料（グループ用）'!$D$50="入力完了",'Ｂ社'!O42,IF('配布資料（グループ用）'!$C$50="入力完了",'Ｂ社'!L42,""))))</f>
      </c>
      <c r="I42" s="150">
        <f>IF('配布資料（グループ用）'!$F$50="入力完了",'Ｂ社'!V42,IF('配布資料（グループ用）'!$E$50="入力完了",'Ｂ社'!S42,IF('配布資料（グループ用）'!$D$50="入力完了",'Ｂ社'!P42,IF('配布資料（グループ用）'!$C$50="入力完了",'Ｂ社'!M42,""))))</f>
      </c>
      <c r="J42" s="429" t="s">
        <v>241</v>
      </c>
      <c r="K42" s="158">
        <f>IF('配布資料（グループ用）'!$F$50="入力完了",'Ｃ社'!T42,IF('配布資料（グループ用）'!$E$50="入力完了",'Ｃ社'!Q42,IF('配布資料（グループ用）'!$D$50="入力完了",'Ｃ社'!N42,IF('配布資料（グループ用）'!$C$50="入力完了",'Ｃ社'!K42,""))))</f>
      </c>
      <c r="L42" s="158">
        <f>IF('配布資料（グループ用）'!$F$50="入力完了",'Ｃ社'!U42,IF('配布資料（グループ用）'!$E$50="入力完了",'Ｃ社'!R42,IF('配布資料（グループ用）'!$D$50="入力完了",'Ｃ社'!O42,IF('配布資料（グループ用）'!$C$50="入力完了",'Ｃ社'!L42,""))))</f>
      </c>
      <c r="M42" s="150">
        <f>IF('配布資料（グループ用）'!$F$50="入力完了",'Ｃ社'!V42,IF('配布資料（グループ用）'!$E$50="入力完了",'Ｃ社'!S42,IF('配布資料（グループ用）'!$D$50="入力完了",'Ｃ社'!P42,IF('配布資料（グループ用）'!$C$50="入力完了",'Ｃ社'!M42,""))))</f>
      </c>
      <c r="N42" s="429" t="s">
        <v>241</v>
      </c>
      <c r="O42" s="158">
        <f>IF('配布資料（グループ用）'!$F$50="入力完了",'Ｄ社'!T42,IF('配布資料（グループ用）'!$E$50="入力完了",'Ｄ社'!Q42,IF('配布資料（グループ用）'!$D$50="入力完了",'Ｄ社'!N42,IF('配布資料（グループ用）'!$C$50="入力完了",'Ｄ社'!K42,""))))</f>
      </c>
      <c r="P42" s="158">
        <f>IF('配布資料（グループ用）'!$F$50="入力完了",'Ｄ社'!U42,IF('配布資料（グループ用）'!$E$50="入力完了",'Ｄ社'!R42,IF('配布資料（グループ用）'!$D$50="入力完了",'Ｄ社'!O42,IF('配布資料（グループ用）'!$C$50="入力完了",'Ｄ社'!L42,""))))</f>
      </c>
      <c r="Q42" s="150">
        <f>IF('配布資料（グループ用）'!$F$50="入力完了",'Ｄ社'!V42,IF('配布資料（グループ用）'!$E$50="入力完了",'Ｄ社'!S42,IF('配布資料（グループ用）'!$D$50="入力完了",'Ｄ社'!P42,IF('配布資料（グループ用）'!$C$50="入力完了",'Ｄ社'!M42,""))))</f>
      </c>
    </row>
    <row r="43" spans="1:17" ht="12.75" customHeight="1">
      <c r="A43" s="130"/>
      <c r="B43" s="412"/>
      <c r="C43" s="412"/>
      <c r="D43" s="412"/>
      <c r="E43" s="412"/>
      <c r="F43" s="412"/>
      <c r="G43" s="412"/>
      <c r="H43" s="412"/>
      <c r="I43" s="412"/>
      <c r="J43" s="412"/>
      <c r="K43" s="412"/>
      <c r="L43" s="412"/>
      <c r="M43" s="412"/>
      <c r="N43" s="412"/>
      <c r="O43" s="412"/>
      <c r="P43" s="412"/>
      <c r="Q43" s="412"/>
    </row>
    <row r="44" spans="1:17" ht="12.75" customHeight="1">
      <c r="A44" s="130"/>
      <c r="B44" s="610" t="s">
        <v>242</v>
      </c>
      <c r="C44" s="611"/>
      <c r="D44" s="611"/>
      <c r="E44" s="612"/>
      <c r="F44" s="610" t="s">
        <v>242</v>
      </c>
      <c r="G44" s="611"/>
      <c r="H44" s="611"/>
      <c r="I44" s="612"/>
      <c r="J44" s="610" t="s">
        <v>242</v>
      </c>
      <c r="K44" s="611"/>
      <c r="L44" s="611"/>
      <c r="M44" s="612"/>
      <c r="N44" s="610" t="s">
        <v>242</v>
      </c>
      <c r="O44" s="611"/>
      <c r="P44" s="611"/>
      <c r="Q44" s="612"/>
    </row>
    <row r="45" spans="1:17" ht="12.75" customHeight="1">
      <c r="A45" s="130"/>
      <c r="B45" s="426"/>
      <c r="C45" s="416" t="s">
        <v>179</v>
      </c>
      <c r="D45" s="417" t="s">
        <v>180</v>
      </c>
      <c r="E45" s="417" t="s">
        <v>161</v>
      </c>
      <c r="F45" s="426"/>
      <c r="G45" s="416" t="s">
        <v>179</v>
      </c>
      <c r="H45" s="417" t="s">
        <v>180</v>
      </c>
      <c r="I45" s="417" t="s">
        <v>161</v>
      </c>
      <c r="J45" s="426"/>
      <c r="K45" s="416" t="s">
        <v>179</v>
      </c>
      <c r="L45" s="417" t="s">
        <v>180</v>
      </c>
      <c r="M45" s="417" t="s">
        <v>161</v>
      </c>
      <c r="N45" s="426"/>
      <c r="O45" s="416" t="s">
        <v>179</v>
      </c>
      <c r="P45" s="417" t="s">
        <v>180</v>
      </c>
      <c r="Q45" s="417" t="s">
        <v>161</v>
      </c>
    </row>
    <row r="46" spans="1:17" ht="12.75" customHeight="1">
      <c r="A46" s="130"/>
      <c r="B46" s="427" t="s">
        <v>186</v>
      </c>
      <c r="C46" s="156">
        <f>IF('配布資料（グループ用）'!$F$50="入力完了",'Ａ社'!T46,IF('配布資料（グループ用）'!$E$50="入力完了",'Ａ社'!Q46,IF('配布資料（グループ用）'!$D$50="入力完了",'Ａ社'!N46,IF('配布資料（グループ用）'!$C$50="入力完了",'Ａ社'!K46,""))))</f>
      </c>
      <c r="D46" s="156">
        <f>IF('配布資料（グループ用）'!$F$50="入力完了",'Ａ社'!U46,IF('配布資料（グループ用）'!$E$50="入力完了",'Ａ社'!R46,IF('配布資料（グループ用）'!$D$50="入力完了",'Ａ社'!O46,IF('配布資料（グループ用）'!$C$50="入力完了",'Ａ社'!L46,""))))</f>
      </c>
      <c r="E46" s="152">
        <f>IF('配布資料（グループ用）'!$F$50="入力完了",'Ａ社'!V46,IF('配布資料（グループ用）'!$E$50="入力完了",'Ａ社'!S46,IF('配布資料（グループ用）'!$D$50="入力完了",'Ａ社'!P46,IF('配布資料（グループ用）'!$C$50="入力完了",'Ａ社'!M46,""))))</f>
      </c>
      <c r="F46" s="427" t="s">
        <v>186</v>
      </c>
      <c r="G46" s="156">
        <f>IF('配布資料（グループ用）'!$F$50="入力完了",'Ｂ社'!T46,IF('配布資料（グループ用）'!$E$50="入力完了",'Ｂ社'!Q46,IF('配布資料（グループ用）'!$D$50="入力完了",'Ｂ社'!N46,IF('配布資料（グループ用）'!$C$50="入力完了",'Ｂ社'!K46,""))))</f>
      </c>
      <c r="H46" s="156">
        <f>IF('配布資料（グループ用）'!$F$50="入力完了",'Ｂ社'!U46,IF('配布資料（グループ用）'!$E$50="入力完了",'Ｂ社'!R46,IF('配布資料（グループ用）'!$D$50="入力完了",'Ｂ社'!O46,IF('配布資料（グループ用）'!$C$50="入力完了",'Ｂ社'!L46,""))))</f>
      </c>
      <c r="I46" s="152">
        <f>IF('配布資料（グループ用）'!$F$50="入力完了",'Ｂ社'!V46,IF('配布資料（グループ用）'!$E$50="入力完了",'Ｂ社'!S46,IF('配布資料（グループ用）'!$D$50="入力完了",'Ｂ社'!P46,IF('配布資料（グループ用）'!$C$50="入力完了",'Ｂ社'!M46,""))))</f>
      </c>
      <c r="J46" s="427" t="s">
        <v>186</v>
      </c>
      <c r="K46" s="156">
        <f>IF('配布資料（グループ用）'!$F$50="入力完了",'Ｃ社'!T46,IF('配布資料（グループ用）'!$E$50="入力完了",'Ｃ社'!Q46,IF('配布資料（グループ用）'!$D$50="入力完了",'Ｃ社'!N46,IF('配布資料（グループ用）'!$C$50="入力完了",'Ｃ社'!K46,""))))</f>
      </c>
      <c r="L46" s="156">
        <f>IF('配布資料（グループ用）'!$F$50="入力完了",'Ｃ社'!U46,IF('配布資料（グループ用）'!$E$50="入力完了",'Ｃ社'!R46,IF('配布資料（グループ用）'!$D$50="入力完了",'Ｃ社'!O46,IF('配布資料（グループ用）'!$C$50="入力完了",'Ｃ社'!L46,""))))</f>
      </c>
      <c r="M46" s="152">
        <f>IF('配布資料（グループ用）'!$F$50="入力完了",'Ｃ社'!V46,IF('配布資料（グループ用）'!$E$50="入力完了",'Ｃ社'!S46,IF('配布資料（グループ用）'!$D$50="入力完了",'Ｃ社'!P46,IF('配布資料（グループ用）'!$C$50="入力完了",'Ｃ社'!M46,""))))</f>
      </c>
      <c r="N46" s="427" t="s">
        <v>186</v>
      </c>
      <c r="O46" s="156">
        <f>IF('配布資料（グループ用）'!$F$50="入力完了",'Ｄ社'!T46,IF('配布資料（グループ用）'!$E$50="入力完了",'Ｄ社'!Q46,IF('配布資料（グループ用）'!$D$50="入力完了",'Ｄ社'!N46,IF('配布資料（グループ用）'!$C$50="入力完了",'Ｄ社'!K46,""))))</f>
      </c>
      <c r="P46" s="156">
        <f>IF('配布資料（グループ用）'!$F$50="入力完了",'Ｄ社'!U46,IF('配布資料（グループ用）'!$E$50="入力完了",'Ｄ社'!R46,IF('配布資料（グループ用）'!$D$50="入力完了",'Ｄ社'!O46,IF('配布資料（グループ用）'!$C$50="入力完了",'Ｄ社'!L46,""))))</f>
      </c>
      <c r="Q46" s="152">
        <f>IF('配布資料（グループ用）'!$F$50="入力完了",'Ｄ社'!V46,IF('配布資料（グループ用）'!$E$50="入力完了",'Ｄ社'!S46,IF('配布資料（グループ用）'!$D$50="入力完了",'Ｄ社'!P46,IF('配布資料（グループ用）'!$C$50="入力完了",'Ｄ社'!M46,""))))</f>
      </c>
    </row>
    <row r="47" spans="1:17" ht="12.75" customHeight="1">
      <c r="A47" s="130"/>
      <c r="B47" s="430" t="s">
        <v>66</v>
      </c>
      <c r="C47" s="146">
        <f>IF('配布資料（グループ用）'!$F$50="入力完了",'Ａ社'!T47,IF('配布資料（グループ用）'!$E$50="入力完了",'Ａ社'!Q47,IF('配布資料（グループ用）'!$D$50="入力完了",'Ａ社'!N47,IF('配布資料（グループ用）'!$C$50="入力完了",'Ａ社'!K47,""))))</f>
      </c>
      <c r="D47" s="146">
        <f>IF('配布資料（グループ用）'!$F$50="入力完了",'Ａ社'!U47,IF('配布資料（グループ用）'!$E$50="入力完了",'Ａ社'!R47,IF('配布資料（グループ用）'!$D$50="入力完了",'Ａ社'!O47,IF('配布資料（グループ用）'!$C$50="入力完了",'Ａ社'!L47,""))))</f>
      </c>
      <c r="E47" s="145">
        <f>IF('配布資料（グループ用）'!$F$50="入力完了",'Ａ社'!V47,IF('配布資料（グループ用）'!$E$50="入力完了",'Ａ社'!S47,IF('配布資料（グループ用）'!$D$50="入力完了",'Ａ社'!P47,IF('配布資料（グループ用）'!$C$50="入力完了",'Ａ社'!M47,""))))</f>
      </c>
      <c r="F47" s="430" t="s">
        <v>66</v>
      </c>
      <c r="G47" s="146">
        <f>IF('配布資料（グループ用）'!$F$50="入力完了",'Ｂ社'!T47,IF('配布資料（グループ用）'!$E$50="入力完了",'Ｂ社'!Q47,IF('配布資料（グループ用）'!$D$50="入力完了",'Ｂ社'!N47,IF('配布資料（グループ用）'!$C$50="入力完了",'Ｂ社'!K47,""))))</f>
      </c>
      <c r="H47" s="146">
        <f>IF('配布資料（グループ用）'!$F$50="入力完了",'Ｂ社'!U47,IF('配布資料（グループ用）'!$E$50="入力完了",'Ｂ社'!R47,IF('配布資料（グループ用）'!$D$50="入力完了",'Ｂ社'!O47,IF('配布資料（グループ用）'!$C$50="入力完了",'Ｂ社'!L47,""))))</f>
      </c>
      <c r="I47" s="145">
        <f>IF('配布資料（グループ用）'!$F$50="入力完了",'Ｂ社'!V47,IF('配布資料（グループ用）'!$E$50="入力完了",'Ｂ社'!S47,IF('配布資料（グループ用）'!$D$50="入力完了",'Ｂ社'!P47,IF('配布資料（グループ用）'!$C$50="入力完了",'Ｂ社'!M47,""))))</f>
      </c>
      <c r="J47" s="430" t="s">
        <v>66</v>
      </c>
      <c r="K47" s="146">
        <f>IF('配布資料（グループ用）'!$F$50="入力完了",'Ｃ社'!T47,IF('配布資料（グループ用）'!$E$50="入力完了",'Ｃ社'!Q47,IF('配布資料（グループ用）'!$D$50="入力完了",'Ｃ社'!N47,IF('配布資料（グループ用）'!$C$50="入力完了",'Ｃ社'!K47,""))))</f>
      </c>
      <c r="L47" s="146">
        <f>IF('配布資料（グループ用）'!$F$50="入力完了",'Ｃ社'!U47,IF('配布資料（グループ用）'!$E$50="入力完了",'Ｃ社'!R47,IF('配布資料（グループ用）'!$D$50="入力完了",'Ｃ社'!O47,IF('配布資料（グループ用）'!$C$50="入力完了",'Ｃ社'!L47,""))))</f>
      </c>
      <c r="M47" s="145">
        <f>IF('配布資料（グループ用）'!$F$50="入力完了",'Ｃ社'!V47,IF('配布資料（グループ用）'!$E$50="入力完了",'Ｃ社'!S47,IF('配布資料（グループ用）'!$D$50="入力完了",'Ｃ社'!P47,IF('配布資料（グループ用）'!$C$50="入力完了",'Ｃ社'!M47,""))))</f>
      </c>
      <c r="N47" s="430" t="s">
        <v>66</v>
      </c>
      <c r="O47" s="146">
        <f>IF('配布資料（グループ用）'!$F$50="入力完了",'Ｄ社'!T47,IF('配布資料（グループ用）'!$E$50="入力完了",'Ｄ社'!Q47,IF('配布資料（グループ用）'!$D$50="入力完了",'Ｄ社'!N47,IF('配布資料（グループ用）'!$C$50="入力完了",'Ｄ社'!K47,""))))</f>
      </c>
      <c r="P47" s="146">
        <f>IF('配布資料（グループ用）'!$F$50="入力完了",'Ｄ社'!U47,IF('配布資料（グループ用）'!$E$50="入力完了",'Ｄ社'!R47,IF('配布資料（グループ用）'!$D$50="入力完了",'Ｄ社'!O47,IF('配布資料（グループ用）'!$C$50="入力完了",'Ｄ社'!L47,""))))</f>
      </c>
      <c r="Q47" s="145">
        <f>IF('配布資料（グループ用）'!$F$50="入力完了",'Ｄ社'!V47,IF('配布資料（グループ用）'!$E$50="入力完了",'Ｄ社'!S47,IF('配布資料（グループ用）'!$D$50="入力完了",'Ｄ社'!P47,IF('配布資料（グループ用）'!$C$50="入力完了",'Ｄ社'!M47,""))))</f>
      </c>
    </row>
    <row r="48" spans="1:17" ht="12.75" customHeight="1">
      <c r="A48" s="130"/>
      <c r="B48" s="432" t="s">
        <v>187</v>
      </c>
      <c r="C48" s="159">
        <f>IF('配布資料（グループ用）'!$F$50="入力完了",'Ａ社'!T48,IF('配布資料（グループ用）'!$E$50="入力完了",'Ａ社'!Q48,IF('配布資料（グループ用）'!$D$50="入力完了",'Ａ社'!N48,IF('配布資料（グループ用）'!$C$50="入力完了",'Ａ社'!K48,""))))</f>
      </c>
      <c r="D48" s="159">
        <f>IF('配布資料（グループ用）'!$F$50="入力完了",'Ａ社'!U48,IF('配布資料（グループ用）'!$E$50="入力完了",'Ａ社'!R48,IF('配布資料（グループ用）'!$D$50="入力完了",'Ａ社'!O48,IF('配布資料（グループ用）'!$C$50="入力完了",'Ａ社'!L48,""))))</f>
      </c>
      <c r="E48" s="160">
        <f>IF('配布資料（グループ用）'!$F$50="入力完了",'Ａ社'!V48,IF('配布資料（グループ用）'!$E$50="入力完了",'Ａ社'!S48,IF('配布資料（グループ用）'!$D$50="入力完了",'Ａ社'!P48,IF('配布資料（グループ用）'!$C$50="入力完了",'Ａ社'!M48,""))))</f>
      </c>
      <c r="F48" s="432" t="s">
        <v>187</v>
      </c>
      <c r="G48" s="159">
        <f>IF('配布資料（グループ用）'!$F$50="入力完了",'Ｂ社'!T48,IF('配布資料（グループ用）'!$E$50="入力完了",'Ｂ社'!Q48,IF('配布資料（グループ用）'!$D$50="入力完了",'Ｂ社'!N48,IF('配布資料（グループ用）'!$C$50="入力完了",'Ｂ社'!K48,""))))</f>
      </c>
      <c r="H48" s="159">
        <f>IF('配布資料（グループ用）'!$F$50="入力完了",'Ｂ社'!U48,IF('配布資料（グループ用）'!$E$50="入力完了",'Ｂ社'!R48,IF('配布資料（グループ用）'!$D$50="入力完了",'Ｂ社'!O48,IF('配布資料（グループ用）'!$C$50="入力完了",'Ｂ社'!L48,""))))</f>
      </c>
      <c r="I48" s="160">
        <f>IF('配布資料（グループ用）'!$F$50="入力完了",'Ｂ社'!V48,IF('配布資料（グループ用）'!$E$50="入力完了",'Ｂ社'!S48,IF('配布資料（グループ用）'!$D$50="入力完了",'Ｂ社'!P48,IF('配布資料（グループ用）'!$C$50="入力完了",'Ｂ社'!M48,""))))</f>
      </c>
      <c r="J48" s="432" t="s">
        <v>187</v>
      </c>
      <c r="K48" s="159">
        <f>IF('配布資料（グループ用）'!$F$50="入力完了",'Ｃ社'!T48,IF('配布資料（グループ用）'!$E$50="入力完了",'Ｃ社'!Q48,IF('配布資料（グループ用）'!$D$50="入力完了",'Ｃ社'!N48,IF('配布資料（グループ用）'!$C$50="入力完了",'Ｃ社'!K48,""))))</f>
      </c>
      <c r="L48" s="159">
        <f>IF('配布資料（グループ用）'!$F$50="入力完了",'Ｃ社'!U48,IF('配布資料（グループ用）'!$E$50="入力完了",'Ｃ社'!R48,IF('配布資料（グループ用）'!$D$50="入力完了",'Ｃ社'!O48,IF('配布資料（グループ用）'!$C$50="入力完了",'Ｃ社'!L48,""))))</f>
      </c>
      <c r="M48" s="160">
        <f>IF('配布資料（グループ用）'!$F$50="入力完了",'Ｃ社'!V48,IF('配布資料（グループ用）'!$E$50="入力完了",'Ｃ社'!S48,IF('配布資料（グループ用）'!$D$50="入力完了",'Ｃ社'!P48,IF('配布資料（グループ用）'!$C$50="入力完了",'Ｃ社'!M48,""))))</f>
      </c>
      <c r="N48" s="432" t="s">
        <v>187</v>
      </c>
      <c r="O48" s="159">
        <f>IF('配布資料（グループ用）'!$F$50="入力完了",'Ｄ社'!T48,IF('配布資料（グループ用）'!$E$50="入力完了",'Ｄ社'!Q48,IF('配布資料（グループ用）'!$D$50="入力完了",'Ｄ社'!N48,IF('配布資料（グループ用）'!$C$50="入力完了",'Ｄ社'!K48,""))))</f>
      </c>
      <c r="P48" s="159">
        <f>IF('配布資料（グループ用）'!$F$50="入力完了",'Ｄ社'!U48,IF('配布資料（グループ用）'!$E$50="入力完了",'Ｄ社'!R48,IF('配布資料（グループ用）'!$D$50="入力完了",'Ｄ社'!O48,IF('配布資料（グループ用）'!$C$50="入力完了",'Ｄ社'!L48,""))))</f>
      </c>
      <c r="Q48" s="160">
        <f>IF('配布資料（グループ用）'!$F$50="入力完了",'Ｄ社'!V48,IF('配布資料（グループ用）'!$E$50="入力完了",'Ｄ社'!S48,IF('配布資料（グループ用）'!$D$50="入力完了",'Ｄ社'!P48,IF('配布資料（グループ用）'!$C$50="入力完了",'Ｄ社'!M48,""))))</f>
      </c>
    </row>
    <row r="49" spans="1:17" ht="12.75" customHeight="1">
      <c r="A49" s="130"/>
      <c r="B49" s="429" t="s">
        <v>188</v>
      </c>
      <c r="C49" s="161">
        <f>IF('配布資料（グループ用）'!$F$50="入力完了",'Ａ社'!T49,IF('配布資料（グループ用）'!$E$50="入力完了",'Ａ社'!Q49,IF('配布資料（グループ用）'!$D$50="入力完了",'Ａ社'!N49,IF('配布資料（グループ用）'!$C$50="入力完了",'Ａ社'!K49,""))))</f>
      </c>
      <c r="D49" s="161">
        <f>IF('配布資料（グループ用）'!$F$50="入力完了",'Ａ社'!U49,IF('配布資料（グループ用）'!$E$50="入力完了",'Ａ社'!R49,IF('配布資料（グループ用）'!$D$50="入力完了",'Ａ社'!O49,IF('配布資料（グループ用）'!$C$50="入力完了",'Ａ社'!L49,""))))</f>
      </c>
      <c r="E49" s="162">
        <f>IF('配布資料（グループ用）'!$F$50="入力完了",'Ａ社'!V49,IF('配布資料（グループ用）'!$E$50="入力完了",'Ａ社'!S49,IF('配布資料（グループ用）'!$D$50="入力完了",'Ａ社'!P49,IF('配布資料（グループ用）'!$C$50="入力完了",'Ａ社'!M49,""))))</f>
      </c>
      <c r="F49" s="429" t="s">
        <v>188</v>
      </c>
      <c r="G49" s="161">
        <f>IF('配布資料（グループ用）'!$F$50="入力完了",'Ｂ社'!T49,IF('配布資料（グループ用）'!$E$50="入力完了",'Ｂ社'!Q49,IF('配布資料（グループ用）'!$D$50="入力完了",'Ｂ社'!N49,IF('配布資料（グループ用）'!$C$50="入力完了",'Ｂ社'!K49,""))))</f>
      </c>
      <c r="H49" s="161">
        <f>IF('配布資料（グループ用）'!$F$50="入力完了",'Ｂ社'!U49,IF('配布資料（グループ用）'!$E$50="入力完了",'Ｂ社'!R49,IF('配布資料（グループ用）'!$D$50="入力完了",'Ｂ社'!O49,IF('配布資料（グループ用）'!$C$50="入力完了",'Ｂ社'!L49,""))))</f>
      </c>
      <c r="I49" s="162">
        <f>IF('配布資料（グループ用）'!$F$50="入力完了",'Ｂ社'!V49,IF('配布資料（グループ用）'!$E$50="入力完了",'Ｂ社'!S49,IF('配布資料（グループ用）'!$D$50="入力完了",'Ｂ社'!P49,IF('配布資料（グループ用）'!$C$50="入力完了",'Ｂ社'!M49,""))))</f>
      </c>
      <c r="J49" s="429" t="s">
        <v>188</v>
      </c>
      <c r="K49" s="161">
        <f>IF('配布資料（グループ用）'!$F$50="入力完了",'Ｃ社'!T49,IF('配布資料（グループ用）'!$E$50="入力完了",'Ｃ社'!Q49,IF('配布資料（グループ用）'!$D$50="入力完了",'Ｃ社'!N49,IF('配布資料（グループ用）'!$C$50="入力完了",'Ｃ社'!K49,""))))</f>
      </c>
      <c r="L49" s="161">
        <f>IF('配布資料（グループ用）'!$F$50="入力完了",'Ｃ社'!U49,IF('配布資料（グループ用）'!$E$50="入力完了",'Ｃ社'!R49,IF('配布資料（グループ用）'!$D$50="入力完了",'Ｃ社'!O49,IF('配布資料（グループ用）'!$C$50="入力完了",'Ｃ社'!L49,""))))</f>
      </c>
      <c r="M49" s="162">
        <f>IF('配布資料（グループ用）'!$F$50="入力完了",'Ｃ社'!V49,IF('配布資料（グループ用）'!$E$50="入力完了",'Ｃ社'!S49,IF('配布資料（グループ用）'!$D$50="入力完了",'Ｃ社'!P49,IF('配布資料（グループ用）'!$C$50="入力完了",'Ｃ社'!M49,""))))</f>
      </c>
      <c r="N49" s="429" t="s">
        <v>188</v>
      </c>
      <c r="O49" s="161">
        <f>IF('配布資料（グループ用）'!$F$50="入力完了",'Ｄ社'!T49,IF('配布資料（グループ用）'!$E$50="入力完了",'Ｄ社'!Q49,IF('配布資料（グループ用）'!$D$50="入力完了",'Ｄ社'!N49,IF('配布資料（グループ用）'!$C$50="入力完了",'Ｄ社'!K49,""))))</f>
      </c>
      <c r="P49" s="161">
        <f>IF('配布資料（グループ用）'!$F$50="入力完了",'Ｄ社'!U49,IF('配布資料（グループ用）'!$E$50="入力完了",'Ｄ社'!R49,IF('配布資料（グループ用）'!$D$50="入力完了",'Ｄ社'!O49,IF('配布資料（グループ用）'!$C$50="入力完了",'Ｄ社'!L49,""))))</f>
      </c>
      <c r="Q49" s="162">
        <f>IF('配布資料（グループ用）'!$F$50="入力完了",'Ｄ社'!V49,IF('配布資料（グループ用）'!$E$50="入力完了",'Ｄ社'!S49,IF('配布資料（グループ用）'!$D$50="入力完了",'Ｄ社'!P49,IF('配布資料（グループ用）'!$C$50="入力完了",'Ｄ社'!M49,""))))</f>
      </c>
    </row>
    <row r="50" spans="1:17" ht="12.75" customHeight="1">
      <c r="A50" s="130"/>
      <c r="B50" s="429" t="s">
        <v>189</v>
      </c>
      <c r="C50" s="153">
        <f>IF('配布資料（グループ用）'!$F$50="入力完了",'Ａ社'!T50,IF('配布資料（グループ用）'!$E$50="入力完了",'Ａ社'!Q50,IF('配布資料（グループ用）'!$D$50="入力完了",'Ａ社'!N50,IF('配布資料（グループ用）'!$C$50="入力完了",'Ａ社'!K50,""))))</f>
      </c>
      <c r="D50" s="153">
        <f>IF('配布資料（グループ用）'!$F$50="入力完了",'Ａ社'!U50,IF('配布資料（グループ用）'!$E$50="入力完了",'Ａ社'!R50,IF('配布資料（グループ用）'!$D$50="入力完了",'Ａ社'!O50,IF('配布資料（グループ用）'!$C$50="入力完了",'Ａ社'!L50,""))))</f>
      </c>
      <c r="E50" s="150">
        <f>IF('配布資料（グループ用）'!$F$50="入力完了",'Ａ社'!V50,IF('配布資料（グループ用）'!$E$50="入力完了",'Ａ社'!S50,IF('配布資料（グループ用）'!$D$50="入力完了",'Ａ社'!P50,IF('配布資料（グループ用）'!$C$50="入力完了",'Ａ社'!M50,""))))</f>
      </c>
      <c r="F50" s="429" t="s">
        <v>189</v>
      </c>
      <c r="G50" s="153">
        <f>IF('配布資料（グループ用）'!$F$50="入力完了",'Ｂ社'!T50,IF('配布資料（グループ用）'!$E$50="入力完了",'Ｂ社'!Q50,IF('配布資料（グループ用）'!$D$50="入力完了",'Ｂ社'!N50,IF('配布資料（グループ用）'!$C$50="入力完了",'Ｂ社'!K50,""))))</f>
      </c>
      <c r="H50" s="153">
        <f>IF('配布資料（グループ用）'!$F$50="入力完了",'Ｂ社'!U50,IF('配布資料（グループ用）'!$E$50="入力完了",'Ｂ社'!R50,IF('配布資料（グループ用）'!$D$50="入力完了",'Ｂ社'!O50,IF('配布資料（グループ用）'!$C$50="入力完了",'Ｂ社'!L50,""))))</f>
      </c>
      <c r="I50" s="150">
        <f>IF('配布資料（グループ用）'!$F$50="入力完了",'Ｂ社'!V50,IF('配布資料（グループ用）'!$E$50="入力完了",'Ｂ社'!S50,IF('配布資料（グループ用）'!$D$50="入力完了",'Ｂ社'!P50,IF('配布資料（グループ用）'!$C$50="入力完了",'Ｂ社'!M50,""))))</f>
      </c>
      <c r="J50" s="429" t="s">
        <v>189</v>
      </c>
      <c r="K50" s="153">
        <f>IF('配布資料（グループ用）'!$F$50="入力完了",'Ｃ社'!T50,IF('配布資料（グループ用）'!$E$50="入力完了",'Ｃ社'!Q50,IF('配布資料（グループ用）'!$D$50="入力完了",'Ｃ社'!N50,IF('配布資料（グループ用）'!$C$50="入力完了",'Ｃ社'!K50,""))))</f>
      </c>
      <c r="L50" s="153">
        <f>IF('配布資料（グループ用）'!$F$50="入力完了",'Ｃ社'!U50,IF('配布資料（グループ用）'!$E$50="入力完了",'Ｃ社'!R50,IF('配布資料（グループ用）'!$D$50="入力完了",'Ｃ社'!O50,IF('配布資料（グループ用）'!$C$50="入力完了",'Ｃ社'!L50,""))))</f>
      </c>
      <c r="M50" s="150">
        <f>IF('配布資料（グループ用）'!$F$50="入力完了",'Ｃ社'!V50,IF('配布資料（グループ用）'!$E$50="入力完了",'Ｃ社'!S50,IF('配布資料（グループ用）'!$D$50="入力完了",'Ｃ社'!P50,IF('配布資料（グループ用）'!$C$50="入力完了",'Ｃ社'!M50,""))))</f>
      </c>
      <c r="N50" s="429" t="s">
        <v>189</v>
      </c>
      <c r="O50" s="153">
        <f>IF('配布資料（グループ用）'!$F$50="入力完了",'Ｄ社'!T50,IF('配布資料（グループ用）'!$E$50="入力完了",'Ｄ社'!Q50,IF('配布資料（グループ用）'!$D$50="入力完了",'Ｄ社'!N50,IF('配布資料（グループ用）'!$C$50="入力完了",'Ｄ社'!K50,""))))</f>
      </c>
      <c r="P50" s="153">
        <f>IF('配布資料（グループ用）'!$F$50="入力完了",'Ｄ社'!U50,IF('配布資料（グループ用）'!$E$50="入力完了",'Ｄ社'!R50,IF('配布資料（グループ用）'!$D$50="入力完了",'Ｄ社'!O50,IF('配布資料（グループ用）'!$C$50="入力完了",'Ｄ社'!L50,""))))</f>
      </c>
      <c r="Q50" s="150">
        <f>IF('配布資料（グループ用）'!$F$50="入力完了",'Ｄ社'!V50,IF('配布資料（グループ用）'!$E$50="入力完了",'Ｄ社'!S50,IF('配布資料（グループ用）'!$D$50="入力完了",'Ｄ社'!P50,IF('配布資料（グループ用）'!$C$50="入力完了",'Ｄ社'!M50,""))))</f>
      </c>
    </row>
    <row r="51" spans="1:17" ht="12.75" customHeight="1">
      <c r="A51" s="130"/>
      <c r="B51" s="425" t="s">
        <v>77</v>
      </c>
      <c r="C51" s="472">
        <f>IF('配布資料（グループ用）'!$F$50="入力完了",'Ａ社'!T51,IF('配布資料（グループ用）'!$E$50="入力完了",'Ａ社'!Q51,IF('配布資料（グループ用）'!$D$50="入力完了",'Ａ社'!N51,IF('配布資料（グループ用）'!$C$50="入力完了",'Ａ社'!K51,""))))</f>
      </c>
      <c r="D51" s="472">
        <f>IF('配布資料（グループ用）'!$F$50="入力完了",'Ａ社'!U51,IF('配布資料（グループ用）'!$E$50="入力完了",'Ａ社'!R51,IF('配布資料（グループ用）'!$D$50="入力完了",'Ａ社'!O51,IF('配布資料（グループ用）'!$C$50="入力完了",'Ａ社'!L51,""))))</f>
      </c>
      <c r="E51" s="473"/>
      <c r="F51" s="425" t="s">
        <v>77</v>
      </c>
      <c r="G51" s="472">
        <f>IF('配布資料（グループ用）'!$F$50="入力完了",'Ｂ社'!T51,IF('配布資料（グループ用）'!$E$50="入力完了",'Ｂ社'!Q51,IF('配布資料（グループ用）'!$D$50="入力完了",'Ｂ社'!N51,IF('配布資料（グループ用）'!$C$50="入力完了",'Ｂ社'!K51,""))))</f>
      </c>
      <c r="H51" s="472">
        <f>IF('配布資料（グループ用）'!$F$50="入力完了",'Ｂ社'!U51,IF('配布資料（グループ用）'!$E$50="入力完了",'Ｂ社'!R51,IF('配布資料（グループ用）'!$D$50="入力完了",'Ｂ社'!O51,IF('配布資料（グループ用）'!$C$50="入力完了",'Ｂ社'!L51,""))))</f>
      </c>
      <c r="I51" s="473"/>
      <c r="J51" s="425" t="s">
        <v>77</v>
      </c>
      <c r="K51" s="472">
        <f>IF('配布資料（グループ用）'!$F$50="入力完了",'Ｃ社'!T51,IF('配布資料（グループ用）'!$E$50="入力完了",'Ｃ社'!Q51,IF('配布資料（グループ用）'!$D$50="入力完了",'Ｃ社'!N51,IF('配布資料（グループ用）'!$C$50="入力完了",'Ｃ社'!K51,""))))</f>
      </c>
      <c r="L51" s="472">
        <f>IF('配布資料（グループ用）'!$F$50="入力完了",'Ｃ社'!U51,IF('配布資料（グループ用）'!$E$50="入力完了",'Ｃ社'!R51,IF('配布資料（グループ用）'!$D$50="入力完了",'Ｃ社'!O51,IF('配布資料（グループ用）'!$C$50="入力完了",'Ｃ社'!L51,""))))</f>
      </c>
      <c r="M51" s="473"/>
      <c r="N51" s="425" t="s">
        <v>77</v>
      </c>
      <c r="O51" s="472">
        <f>IF('配布資料（グループ用）'!$F$50="入力完了",'Ｄ社'!T51,IF('配布資料（グループ用）'!$E$50="入力完了",'Ｄ社'!Q51,IF('配布資料（グループ用）'!$D$50="入力完了",'Ｄ社'!N51,IF('配布資料（グループ用）'!$C$50="入力完了",'Ｄ社'!K51,""))))</f>
      </c>
      <c r="P51" s="472">
        <f>IF('配布資料（グループ用）'!$F$50="入力完了",'Ｄ社'!U51,IF('配布資料（グループ用）'!$E$50="入力完了",'Ｄ社'!R51,IF('配布資料（グループ用）'!$D$50="入力完了",'Ｄ社'!O51,IF('配布資料（グループ用）'!$C$50="入力完了",'Ｄ社'!L51,""))))</f>
      </c>
      <c r="Q51" s="473"/>
    </row>
    <row r="52" spans="1:17" ht="12.75" customHeight="1">
      <c r="A52" s="130"/>
      <c r="B52" s="412"/>
      <c r="C52" s="412"/>
      <c r="D52" s="412"/>
      <c r="E52" s="412"/>
      <c r="F52" s="412"/>
      <c r="G52" s="412"/>
      <c r="H52" s="412"/>
      <c r="I52" s="412"/>
      <c r="J52" s="412"/>
      <c r="K52" s="412"/>
      <c r="L52" s="412"/>
      <c r="M52" s="412"/>
      <c r="N52" s="412"/>
      <c r="O52" s="412"/>
      <c r="P52" s="412"/>
      <c r="Q52" s="412"/>
    </row>
    <row r="53" spans="1:17" ht="12.75" customHeight="1">
      <c r="A53" s="130"/>
      <c r="B53" s="610" t="s">
        <v>243</v>
      </c>
      <c r="C53" s="611"/>
      <c r="D53" s="611"/>
      <c r="E53" s="612"/>
      <c r="F53" s="610" t="s">
        <v>243</v>
      </c>
      <c r="G53" s="611"/>
      <c r="H53" s="611"/>
      <c r="I53" s="612"/>
      <c r="J53" s="610" t="s">
        <v>243</v>
      </c>
      <c r="K53" s="611"/>
      <c r="L53" s="611"/>
      <c r="M53" s="612"/>
      <c r="N53" s="610" t="s">
        <v>243</v>
      </c>
      <c r="O53" s="611"/>
      <c r="P53" s="611"/>
      <c r="Q53" s="612"/>
    </row>
    <row r="54" spans="1:17" ht="12.75" customHeight="1">
      <c r="A54" s="130"/>
      <c r="B54" s="426"/>
      <c r="C54" s="416" t="s">
        <v>179</v>
      </c>
      <c r="D54" s="417" t="s">
        <v>180</v>
      </c>
      <c r="E54" s="417" t="s">
        <v>161</v>
      </c>
      <c r="F54" s="426"/>
      <c r="G54" s="416" t="s">
        <v>179</v>
      </c>
      <c r="H54" s="417" t="s">
        <v>180</v>
      </c>
      <c r="I54" s="417" t="s">
        <v>161</v>
      </c>
      <c r="J54" s="426"/>
      <c r="K54" s="416" t="s">
        <v>179</v>
      </c>
      <c r="L54" s="417" t="s">
        <v>180</v>
      </c>
      <c r="M54" s="417" t="s">
        <v>161</v>
      </c>
      <c r="N54" s="426"/>
      <c r="O54" s="416" t="s">
        <v>179</v>
      </c>
      <c r="P54" s="417" t="s">
        <v>180</v>
      </c>
      <c r="Q54" s="417" t="s">
        <v>161</v>
      </c>
    </row>
    <row r="55" spans="1:17" ht="12.75" customHeight="1">
      <c r="A55" s="130"/>
      <c r="B55" s="427" t="s">
        <v>244</v>
      </c>
      <c r="C55" s="156">
        <f>IF('配布資料（グループ用）'!$F$50="入力完了",'Ａ社'!T55,IF('配布資料（グループ用）'!$E$50="入力完了",'Ａ社'!Q55,IF('配布資料（グループ用）'!$D$50="入力完了",'Ａ社'!N55,IF('配布資料（グループ用）'!$C$50="入力完了",'Ａ社'!K55,""))))</f>
      </c>
      <c r="D55" s="156">
        <f>IF('配布資料（グループ用）'!$F$50="入力完了",'Ａ社'!U55,IF('配布資料（グループ用）'!$E$50="入力完了",'Ａ社'!R55,IF('配布資料（グループ用）'!$D$50="入力完了",'Ａ社'!O55,IF('配布資料（グループ用）'!$C$50="入力完了",'Ａ社'!L55,""))))</f>
      </c>
      <c r="E55" s="152">
        <f>IF('配布資料（グループ用）'!$F$50="入力完了",'Ａ社'!V55,IF('配布資料（グループ用）'!$E$50="入力完了",'Ａ社'!S55,IF('配布資料（グループ用）'!$D$50="入力完了",'Ａ社'!P55,IF('配布資料（グループ用）'!$C$50="入力完了",'Ａ社'!M55,""))))</f>
      </c>
      <c r="F55" s="427" t="s">
        <v>244</v>
      </c>
      <c r="G55" s="156">
        <f>IF('配布資料（グループ用）'!$F$50="入力完了",'Ｂ社'!T55,IF('配布資料（グループ用）'!$E$50="入力完了",'Ｂ社'!Q55,IF('配布資料（グループ用）'!$D$50="入力完了",'Ｂ社'!N55,IF('配布資料（グループ用）'!$C$50="入力完了",'Ｂ社'!K55,""))))</f>
      </c>
      <c r="H55" s="156">
        <f>IF('配布資料（グループ用）'!$F$50="入力完了",'Ｂ社'!U55,IF('配布資料（グループ用）'!$E$50="入力完了",'Ｂ社'!R55,IF('配布資料（グループ用）'!$D$50="入力完了",'Ｂ社'!O55,IF('配布資料（グループ用）'!$C$50="入力完了",'Ｂ社'!L55,""))))</f>
      </c>
      <c r="I55" s="152">
        <f>IF('配布資料（グループ用）'!$F$50="入力完了",'Ｂ社'!V55,IF('配布資料（グループ用）'!$E$50="入力完了",'Ｂ社'!S55,IF('配布資料（グループ用）'!$D$50="入力完了",'Ｂ社'!P55,IF('配布資料（グループ用）'!$C$50="入力完了",'Ｂ社'!M55,""))))</f>
      </c>
      <c r="J55" s="427" t="s">
        <v>244</v>
      </c>
      <c r="K55" s="156">
        <f>IF('配布資料（グループ用）'!$F$50="入力完了",'Ｃ社'!T55,IF('配布資料（グループ用）'!$E$50="入力完了",'Ｃ社'!Q55,IF('配布資料（グループ用）'!$D$50="入力完了",'Ｃ社'!N55,IF('配布資料（グループ用）'!$C$50="入力完了",'Ｃ社'!K55,""))))</f>
      </c>
      <c r="L55" s="156">
        <f>IF('配布資料（グループ用）'!$F$50="入力完了",'Ｃ社'!U55,IF('配布資料（グループ用）'!$E$50="入力完了",'Ｃ社'!R55,IF('配布資料（グループ用）'!$D$50="入力完了",'Ｃ社'!O55,IF('配布資料（グループ用）'!$C$50="入力完了",'Ｃ社'!L55,""))))</f>
      </c>
      <c r="M55" s="152">
        <f>IF('配布資料（グループ用）'!$F$50="入力完了",'Ｃ社'!V55,IF('配布資料（グループ用）'!$E$50="入力完了",'Ｃ社'!S55,IF('配布資料（グループ用）'!$D$50="入力完了",'Ｃ社'!P55,IF('配布資料（グループ用）'!$C$50="入力完了",'Ｃ社'!M55,""))))</f>
      </c>
      <c r="N55" s="427" t="s">
        <v>244</v>
      </c>
      <c r="O55" s="156">
        <f>IF('配布資料（グループ用）'!$F$50="入力完了",'Ｄ社'!T55,IF('配布資料（グループ用）'!$E$50="入力完了",'Ｄ社'!Q55,IF('配布資料（グループ用）'!$D$50="入力完了",'Ｄ社'!N55,IF('配布資料（グループ用）'!$C$50="入力完了",'Ｄ社'!K55,""))))</f>
      </c>
      <c r="P55" s="156">
        <f>IF('配布資料（グループ用）'!$F$50="入力完了",'Ｄ社'!U55,IF('配布資料（グループ用）'!$E$50="入力完了",'Ｄ社'!R55,IF('配布資料（グループ用）'!$D$50="入力完了",'Ｄ社'!O55,IF('配布資料（グループ用）'!$C$50="入力完了",'Ｄ社'!L55,""))))</f>
      </c>
      <c r="Q55" s="152">
        <f>IF('配布資料（グループ用）'!$F$50="入力完了",'Ｄ社'!V55,IF('配布資料（グループ用）'!$E$50="入力完了",'Ｄ社'!S55,IF('配布資料（グループ用）'!$D$50="入力完了",'Ｄ社'!P55,IF('配布資料（グループ用）'!$C$50="入力完了",'Ｄ社'!M55,""))))</f>
      </c>
    </row>
    <row r="56" spans="1:17" ht="12.75" customHeight="1">
      <c r="A56" s="130"/>
      <c r="B56" s="430" t="s">
        <v>288</v>
      </c>
      <c r="C56" s="146">
        <f>IF('配布資料（グループ用）'!$F$50="入力完了",'Ａ社'!T56,IF('配布資料（グループ用）'!$E$50="入力完了",'Ａ社'!Q56,IF('配布資料（グループ用）'!$D$50="入力完了",'Ａ社'!N56,IF('配布資料（グループ用）'!$C$50="入力完了",'Ａ社'!K56,""))))</f>
      </c>
      <c r="D56" s="146">
        <f>IF('配布資料（グループ用）'!$F$50="入力完了",'Ａ社'!U56,IF('配布資料（グループ用）'!$E$50="入力完了",'Ａ社'!R56,IF('配布資料（グループ用）'!$D$50="入力完了",'Ａ社'!O56,IF('配布資料（グループ用）'!$C$50="入力完了",'Ａ社'!L56,""))))</f>
      </c>
      <c r="E56" s="145">
        <f>IF('配布資料（グループ用）'!$F$50="入力完了",'Ａ社'!V56,IF('配布資料（グループ用）'!$E$50="入力完了",'Ａ社'!S56,IF('配布資料（グループ用）'!$D$50="入力完了",'Ａ社'!P56,IF('配布資料（グループ用）'!$C$50="入力完了",'Ａ社'!M56,""))))</f>
      </c>
      <c r="F56" s="430" t="s">
        <v>288</v>
      </c>
      <c r="G56" s="146">
        <f>IF('配布資料（グループ用）'!$F$50="入力完了",'Ｂ社'!T56,IF('配布資料（グループ用）'!$E$50="入力完了",'Ｂ社'!Q56,IF('配布資料（グループ用）'!$D$50="入力完了",'Ｂ社'!N56,IF('配布資料（グループ用）'!$C$50="入力完了",'Ｂ社'!K56,""))))</f>
      </c>
      <c r="H56" s="146">
        <f>IF('配布資料（グループ用）'!$F$50="入力完了",'Ｂ社'!U56,IF('配布資料（グループ用）'!$E$50="入力完了",'Ｂ社'!R56,IF('配布資料（グループ用）'!$D$50="入力完了",'Ｂ社'!O56,IF('配布資料（グループ用）'!$C$50="入力完了",'Ｂ社'!L56,""))))</f>
      </c>
      <c r="I56" s="145">
        <f>IF('配布資料（グループ用）'!$F$50="入力完了",'Ｂ社'!V56,IF('配布資料（グループ用）'!$E$50="入力完了",'Ｂ社'!S56,IF('配布資料（グループ用）'!$D$50="入力完了",'Ｂ社'!P56,IF('配布資料（グループ用）'!$C$50="入力完了",'Ｂ社'!M56,""))))</f>
      </c>
      <c r="J56" s="430" t="s">
        <v>288</v>
      </c>
      <c r="K56" s="146">
        <f>IF('配布資料（グループ用）'!$F$50="入力完了",'Ｃ社'!T56,IF('配布資料（グループ用）'!$E$50="入力完了",'Ｃ社'!Q56,IF('配布資料（グループ用）'!$D$50="入力完了",'Ｃ社'!N56,IF('配布資料（グループ用）'!$C$50="入力完了",'Ｃ社'!K56,""))))</f>
      </c>
      <c r="L56" s="146">
        <f>IF('配布資料（グループ用）'!$F$50="入力完了",'Ｃ社'!U56,IF('配布資料（グループ用）'!$E$50="入力完了",'Ｃ社'!R56,IF('配布資料（グループ用）'!$D$50="入力完了",'Ｃ社'!O56,IF('配布資料（グループ用）'!$C$50="入力完了",'Ｃ社'!L56,""))))</f>
      </c>
      <c r="M56" s="145">
        <f>IF('配布資料（グループ用）'!$F$50="入力完了",'Ｃ社'!V56,IF('配布資料（グループ用）'!$E$50="入力完了",'Ｃ社'!S56,IF('配布資料（グループ用）'!$D$50="入力完了",'Ｃ社'!P56,IF('配布資料（グループ用）'!$C$50="入力完了",'Ｃ社'!M56,""))))</f>
      </c>
      <c r="N56" s="430" t="s">
        <v>288</v>
      </c>
      <c r="O56" s="146">
        <f>IF('配布資料（グループ用）'!$F$50="入力完了",'Ｄ社'!T56,IF('配布資料（グループ用）'!$E$50="入力完了",'Ｄ社'!Q56,IF('配布資料（グループ用）'!$D$50="入力完了",'Ｄ社'!N56,IF('配布資料（グループ用）'!$C$50="入力完了",'Ｄ社'!K56,""))))</f>
      </c>
      <c r="P56" s="146">
        <f>IF('配布資料（グループ用）'!$F$50="入力完了",'Ｄ社'!U56,IF('配布資料（グループ用）'!$E$50="入力完了",'Ｄ社'!R56,IF('配布資料（グループ用）'!$D$50="入力完了",'Ｄ社'!O56,IF('配布資料（グループ用）'!$C$50="入力完了",'Ｄ社'!L56,""))))</f>
      </c>
      <c r="Q56" s="145">
        <f>IF('配布資料（グループ用）'!$F$50="入力完了",'Ｄ社'!V56,IF('配布資料（グループ用）'!$E$50="入力完了",'Ｄ社'!S56,IF('配布資料（グループ用）'!$D$50="入力完了",'Ｄ社'!P56,IF('配布資料（グループ用）'!$C$50="入力完了",'Ｄ社'!M56,""))))</f>
      </c>
    </row>
    <row r="57" spans="1:17" ht="12.75" customHeight="1">
      <c r="A57" s="130"/>
      <c r="B57" s="428" t="s">
        <v>289</v>
      </c>
      <c r="C57" s="147">
        <f>IF('配布資料（グループ用）'!$F$50="入力完了",'Ａ社'!T57,IF('配布資料（グループ用）'!$E$50="入力完了",'Ａ社'!Q57,IF('配布資料（グループ用）'!$D$50="入力完了",'Ａ社'!N57,IF('配布資料（グループ用）'!$C$50="入力完了",'Ａ社'!K57,""))))</f>
      </c>
      <c r="D57" s="147">
        <f>IF('配布資料（グループ用）'!$F$50="入力完了",'Ａ社'!U57,IF('配布資料（グループ用）'!$E$50="入力完了",'Ａ社'!R57,IF('配布資料（グループ用）'!$D$50="入力完了",'Ａ社'!O57,IF('配布資料（グループ用）'!$C$50="入力完了",'Ａ社'!L57,""))))</f>
      </c>
      <c r="E57" s="148">
        <f>IF('配布資料（グループ用）'!$F$50="入力完了",'Ａ社'!V57,IF('配布資料（グループ用）'!$E$50="入力完了",'Ａ社'!S57,IF('配布資料（グループ用）'!$D$50="入力完了",'Ａ社'!P57,IF('配布資料（グループ用）'!$C$50="入力完了",'Ａ社'!M57,""))))</f>
      </c>
      <c r="F57" s="428" t="s">
        <v>289</v>
      </c>
      <c r="G57" s="147">
        <f>IF('配布資料（グループ用）'!$F$50="入力完了",'Ｂ社'!T57,IF('配布資料（グループ用）'!$E$50="入力完了",'Ｂ社'!Q57,IF('配布資料（グループ用）'!$D$50="入力完了",'Ｂ社'!N57,IF('配布資料（グループ用）'!$C$50="入力完了",'Ｂ社'!K57,""))))</f>
      </c>
      <c r="H57" s="147">
        <f>IF('配布資料（グループ用）'!$F$50="入力完了",'Ｂ社'!U57,IF('配布資料（グループ用）'!$E$50="入力完了",'Ｂ社'!R57,IF('配布資料（グループ用）'!$D$50="入力完了",'Ｂ社'!O57,IF('配布資料（グループ用）'!$C$50="入力完了",'Ｂ社'!L57,""))))</f>
      </c>
      <c r="I57" s="148">
        <f>IF('配布資料（グループ用）'!$F$50="入力完了",'Ｂ社'!V57,IF('配布資料（グループ用）'!$E$50="入力完了",'Ｂ社'!S57,IF('配布資料（グループ用）'!$D$50="入力完了",'Ｂ社'!P57,IF('配布資料（グループ用）'!$C$50="入力完了",'Ｂ社'!M57,""))))</f>
      </c>
      <c r="J57" s="428" t="s">
        <v>289</v>
      </c>
      <c r="K57" s="147">
        <f>IF('配布資料（グループ用）'!$F$50="入力完了",'Ｃ社'!T57,IF('配布資料（グループ用）'!$E$50="入力完了",'Ｃ社'!Q57,IF('配布資料（グループ用）'!$D$50="入力完了",'Ｃ社'!N57,IF('配布資料（グループ用）'!$C$50="入力完了",'Ｃ社'!K57,""))))</f>
      </c>
      <c r="L57" s="147">
        <f>IF('配布資料（グループ用）'!$F$50="入力完了",'Ｃ社'!U57,IF('配布資料（グループ用）'!$E$50="入力完了",'Ｃ社'!R57,IF('配布資料（グループ用）'!$D$50="入力完了",'Ｃ社'!O57,IF('配布資料（グループ用）'!$C$50="入力完了",'Ｃ社'!L57,""))))</f>
      </c>
      <c r="M57" s="148">
        <f>IF('配布資料（グループ用）'!$F$50="入力完了",'Ｃ社'!V57,IF('配布資料（グループ用）'!$E$50="入力完了",'Ｃ社'!S57,IF('配布資料（グループ用）'!$D$50="入力完了",'Ｃ社'!P57,IF('配布資料（グループ用）'!$C$50="入力完了",'Ｃ社'!M57,""))))</f>
      </c>
      <c r="N57" s="428" t="s">
        <v>289</v>
      </c>
      <c r="O57" s="147">
        <f>IF('配布資料（グループ用）'!$F$50="入力完了",'Ｄ社'!T57,IF('配布資料（グループ用）'!$E$50="入力完了",'Ｄ社'!Q57,IF('配布資料（グループ用）'!$D$50="入力完了",'Ｄ社'!N57,IF('配布資料（グループ用）'!$C$50="入力完了",'Ｄ社'!K57,""))))</f>
      </c>
      <c r="P57" s="147">
        <f>IF('配布資料（グループ用）'!$F$50="入力完了",'Ｄ社'!U57,IF('配布資料（グループ用）'!$E$50="入力完了",'Ｄ社'!R57,IF('配布資料（グループ用）'!$D$50="入力完了",'Ｄ社'!O57,IF('配布資料（グループ用）'!$C$50="入力完了",'Ｄ社'!L57,""))))</f>
      </c>
      <c r="Q57" s="148">
        <f>IF('配布資料（グループ用）'!$F$50="入力完了",'Ｄ社'!V57,IF('配布資料（グループ用）'!$E$50="入力完了",'Ｄ社'!S57,IF('配布資料（グループ用）'!$D$50="入力完了",'Ｄ社'!P57,IF('配布資料（グループ用）'!$C$50="入力完了",'Ｄ社'!M57,""))))</f>
      </c>
    </row>
    <row r="58" spans="1:17" ht="12.75" customHeight="1">
      <c r="A58" s="130"/>
      <c r="B58" s="429" t="s">
        <v>245</v>
      </c>
      <c r="C58" s="153">
        <f>IF('配布資料（グループ用）'!$F$50="入力完了",'Ａ社'!T58,IF('配布資料（グループ用）'!$E$50="入力完了",'Ａ社'!Q58,IF('配布資料（グループ用）'!$D$50="入力完了",'Ａ社'!N58,IF('配布資料（グループ用）'!$C$50="入力完了",'Ａ社'!K58,""))))</f>
      </c>
      <c r="D58" s="153">
        <f>IF('配布資料（グループ用）'!$F$50="入力完了",'Ａ社'!U58,IF('配布資料（グループ用）'!$E$50="入力完了",'Ａ社'!R58,IF('配布資料（グループ用）'!$D$50="入力完了",'Ａ社'!O58,IF('配布資料（グループ用）'!$C$50="入力完了",'Ａ社'!L58,""))))</f>
      </c>
      <c r="E58" s="150">
        <f>IF('配布資料（グループ用）'!$F$50="入力完了",'Ａ社'!V58,IF('配布資料（グループ用）'!$E$50="入力完了",'Ａ社'!S58,IF('配布資料（グループ用）'!$D$50="入力完了",'Ａ社'!P58,IF('配布資料（グループ用）'!$C$50="入力完了",'Ａ社'!M58,""))))</f>
      </c>
      <c r="F58" s="429" t="s">
        <v>245</v>
      </c>
      <c r="G58" s="153">
        <f>IF('配布資料（グループ用）'!$F$50="入力完了",'Ｂ社'!T58,IF('配布資料（グループ用）'!$E$50="入力完了",'Ｂ社'!Q58,IF('配布資料（グループ用）'!$D$50="入力完了",'Ｂ社'!N58,IF('配布資料（グループ用）'!$C$50="入力完了",'Ｂ社'!K58,""))))</f>
      </c>
      <c r="H58" s="153">
        <f>IF('配布資料（グループ用）'!$F$50="入力完了",'Ｂ社'!U58,IF('配布資料（グループ用）'!$E$50="入力完了",'Ｂ社'!R58,IF('配布資料（グループ用）'!$D$50="入力完了",'Ｂ社'!O58,IF('配布資料（グループ用）'!$C$50="入力完了",'Ｂ社'!L58,""))))</f>
      </c>
      <c r="I58" s="150">
        <f>IF('配布資料（グループ用）'!$F$50="入力完了",'Ｂ社'!V58,IF('配布資料（グループ用）'!$E$50="入力完了",'Ｂ社'!S58,IF('配布資料（グループ用）'!$D$50="入力完了",'Ｂ社'!P58,IF('配布資料（グループ用）'!$C$50="入力完了",'Ｂ社'!M58,""))))</f>
      </c>
      <c r="J58" s="429" t="s">
        <v>245</v>
      </c>
      <c r="K58" s="153">
        <f>IF('配布資料（グループ用）'!$F$50="入力完了",'Ｃ社'!T58,IF('配布資料（グループ用）'!$E$50="入力完了",'Ｃ社'!Q58,IF('配布資料（グループ用）'!$D$50="入力完了",'Ｃ社'!N58,IF('配布資料（グループ用）'!$C$50="入力完了",'Ｃ社'!K58,""))))</f>
      </c>
      <c r="L58" s="153">
        <f>IF('配布資料（グループ用）'!$F$50="入力完了",'Ｃ社'!U58,IF('配布資料（グループ用）'!$E$50="入力完了",'Ｃ社'!R58,IF('配布資料（グループ用）'!$D$50="入力完了",'Ｃ社'!O58,IF('配布資料（グループ用）'!$C$50="入力完了",'Ｃ社'!L58,""))))</f>
      </c>
      <c r="M58" s="150">
        <f>IF('配布資料（グループ用）'!$F$50="入力完了",'Ｃ社'!V58,IF('配布資料（グループ用）'!$E$50="入力完了",'Ｃ社'!S58,IF('配布資料（グループ用）'!$D$50="入力完了",'Ｃ社'!P58,IF('配布資料（グループ用）'!$C$50="入力完了",'Ｃ社'!M58,""))))</f>
      </c>
      <c r="N58" s="429" t="s">
        <v>245</v>
      </c>
      <c r="O58" s="153">
        <f>IF('配布資料（グループ用）'!$F$50="入力完了",'Ｄ社'!T58,IF('配布資料（グループ用）'!$E$50="入力完了",'Ｄ社'!Q58,IF('配布資料（グループ用）'!$D$50="入力完了",'Ｄ社'!N58,IF('配布資料（グループ用）'!$C$50="入力完了",'Ｄ社'!K58,""))))</f>
      </c>
      <c r="P58" s="153">
        <f>IF('配布資料（グループ用）'!$F$50="入力完了",'Ｄ社'!U58,IF('配布資料（グループ用）'!$E$50="入力完了",'Ｄ社'!R58,IF('配布資料（グループ用）'!$D$50="入力完了",'Ｄ社'!O58,IF('配布資料（グループ用）'!$C$50="入力完了",'Ｄ社'!L58,""))))</f>
      </c>
      <c r="Q58" s="150">
        <f>IF('配布資料（グループ用）'!$F$50="入力完了",'Ｄ社'!V58,IF('配布資料（グループ用）'!$E$50="入力完了",'Ｄ社'!S58,IF('配布資料（グループ用）'!$D$50="入力完了",'Ｄ社'!P58,IF('配布資料（グループ用）'!$C$50="入力完了",'Ｄ社'!M58,""))))</f>
      </c>
    </row>
    <row r="59" spans="1:17" ht="12.75" customHeight="1">
      <c r="A59" s="130"/>
      <c r="B59" s="412"/>
      <c r="C59" s="412"/>
      <c r="D59" s="412"/>
      <c r="E59" s="412"/>
      <c r="F59" s="412"/>
      <c r="G59" s="412"/>
      <c r="H59" s="412"/>
      <c r="I59" s="412"/>
      <c r="J59" s="412"/>
      <c r="K59" s="412"/>
      <c r="L59" s="412"/>
      <c r="M59" s="412"/>
      <c r="N59" s="412"/>
      <c r="O59" s="412"/>
      <c r="P59" s="412"/>
      <c r="Q59" s="412"/>
    </row>
    <row r="60" spans="1:17" ht="12.75" customHeight="1">
      <c r="A60" s="130"/>
      <c r="B60" s="433"/>
      <c r="C60" s="610" t="s">
        <v>246</v>
      </c>
      <c r="D60" s="611"/>
      <c r="E60" s="612"/>
      <c r="F60" s="433"/>
      <c r="G60" s="610" t="s">
        <v>246</v>
      </c>
      <c r="H60" s="611"/>
      <c r="I60" s="612"/>
      <c r="J60" s="433"/>
      <c r="K60" s="610" t="s">
        <v>246</v>
      </c>
      <c r="L60" s="611"/>
      <c r="M60" s="612"/>
      <c r="N60" s="433"/>
      <c r="O60" s="610" t="s">
        <v>246</v>
      </c>
      <c r="P60" s="611"/>
      <c r="Q60" s="612"/>
    </row>
    <row r="61" spans="1:17" ht="12.75" customHeight="1">
      <c r="A61" s="130"/>
      <c r="B61" s="433"/>
      <c r="C61" s="416" t="s">
        <v>179</v>
      </c>
      <c r="D61" s="417" t="s">
        <v>180</v>
      </c>
      <c r="E61" s="417" t="s">
        <v>161</v>
      </c>
      <c r="F61" s="433"/>
      <c r="G61" s="416" t="s">
        <v>179</v>
      </c>
      <c r="H61" s="417" t="s">
        <v>180</v>
      </c>
      <c r="I61" s="417" t="s">
        <v>161</v>
      </c>
      <c r="J61" s="433"/>
      <c r="K61" s="416" t="s">
        <v>179</v>
      </c>
      <c r="L61" s="417" t="s">
        <v>180</v>
      </c>
      <c r="M61" s="417" t="s">
        <v>161</v>
      </c>
      <c r="N61" s="433"/>
      <c r="O61" s="416" t="s">
        <v>179</v>
      </c>
      <c r="P61" s="417" t="s">
        <v>180</v>
      </c>
      <c r="Q61" s="417" t="s">
        <v>161</v>
      </c>
    </row>
    <row r="62" spans="1:17" ht="12.75" customHeight="1">
      <c r="A62" s="130"/>
      <c r="B62" s="433"/>
      <c r="C62" s="163">
        <f>IF('配布資料（グループ用）'!$F$50="入力完了",'Ａ社'!T62,IF('配布資料（グループ用）'!$E$50="入力完了",'Ａ社'!Q62,IF('配布資料（グループ用）'!$D$50="入力完了",'Ａ社'!N62,IF('配布資料（グループ用）'!$C$50="入力完了",'Ａ社'!K62,""))))</f>
      </c>
      <c r="D62" s="163">
        <f>IF('配布資料（グループ用）'!$F$50="入力完了",'Ａ社'!U62,IF('配布資料（グループ用）'!$E$50="入力完了",'Ａ社'!R62,IF('配布資料（グループ用）'!$D$50="入力完了",'Ａ社'!O62,IF('配布資料（グループ用）'!$C$50="入力完了",'Ａ社'!L62,""))))</f>
      </c>
      <c r="E62" s="164">
        <f>IF('配布資料（グループ用）'!$F$50="入力完了",'Ａ社'!V62,IF('配布資料（グループ用）'!$E$50="入力完了",'Ａ社'!S62,IF('配布資料（グループ用）'!$D$50="入力完了",'Ａ社'!P62,IF('配布資料（グループ用）'!$C$50="入力完了",'Ａ社'!M62,""))))</f>
      </c>
      <c r="F62" s="433"/>
      <c r="G62" s="163">
        <f>IF('配布資料（グループ用）'!$F$50="入力完了",'Ｂ社'!T62,IF('配布資料（グループ用）'!$E$50="入力完了",'Ｂ社'!Q62,IF('配布資料（グループ用）'!$D$50="入力完了",'Ｂ社'!N62,IF('配布資料（グループ用）'!$C$50="入力完了",'Ｂ社'!K62,""))))</f>
      </c>
      <c r="H62" s="163">
        <f>IF('配布資料（グループ用）'!$F$50="入力完了",'Ｂ社'!U62,IF('配布資料（グループ用）'!$E$50="入力完了",'Ｂ社'!R62,IF('配布資料（グループ用）'!$D$50="入力完了",'Ｂ社'!O62,IF('配布資料（グループ用）'!$C$50="入力完了",'Ｂ社'!L62,""))))</f>
      </c>
      <c r="I62" s="164">
        <f>IF('配布資料（グループ用）'!$F$50="入力完了",'Ｂ社'!V62,IF('配布資料（グループ用）'!$E$50="入力完了",'Ｂ社'!S62,IF('配布資料（グループ用）'!$D$50="入力完了",'Ｂ社'!P62,IF('配布資料（グループ用）'!$C$50="入力完了",'Ｂ社'!M62,""))))</f>
      </c>
      <c r="J62" s="433"/>
      <c r="K62" s="163">
        <f>IF('配布資料（グループ用）'!$F$50="入力完了",'Ｃ社'!T62,IF('配布資料（グループ用）'!$E$50="入力完了",'Ｃ社'!Q62,IF('配布資料（グループ用）'!$D$50="入力完了",'Ｃ社'!N62,IF('配布資料（グループ用）'!$C$50="入力完了",'Ｃ社'!K62,""))))</f>
      </c>
      <c r="L62" s="163">
        <f>IF('配布資料（グループ用）'!$F$50="入力完了",'Ｃ社'!U62,IF('配布資料（グループ用）'!$E$50="入力完了",'Ｃ社'!R62,IF('配布資料（グループ用）'!$D$50="入力完了",'Ｃ社'!O62,IF('配布資料（グループ用）'!$C$50="入力完了",'Ｃ社'!L62,""))))</f>
      </c>
      <c r="M62" s="164">
        <f>IF('配布資料（グループ用）'!$F$50="入力完了",'Ｃ社'!V62,IF('配布資料（グループ用）'!$E$50="入力完了",'Ｃ社'!S62,IF('配布資料（グループ用）'!$D$50="入力完了",'Ｃ社'!P62,IF('配布資料（グループ用）'!$C$50="入力完了",'Ｃ社'!M62,""))))</f>
      </c>
      <c r="N62" s="433"/>
      <c r="O62" s="163">
        <f>IF('配布資料（グループ用）'!$F$50="入力完了",'Ｄ社'!T62,IF('配布資料（グループ用）'!$E$50="入力完了",'Ｄ社'!Q62,IF('配布資料（グループ用）'!$D$50="入力完了",'Ｄ社'!N62,IF('配布資料（グループ用）'!$C$50="入力完了",'Ｄ社'!K62,""))))</f>
      </c>
      <c r="P62" s="163">
        <f>IF('配布資料（グループ用）'!$F$50="入力完了",'Ｄ社'!U62,IF('配布資料（グループ用）'!$E$50="入力完了",'Ｄ社'!R62,IF('配布資料（グループ用）'!$D$50="入力完了",'Ｄ社'!O62,IF('配布資料（グループ用）'!$C$50="入力完了",'Ｄ社'!L62,""))))</f>
      </c>
      <c r="Q62" s="164">
        <f>IF('配布資料（グループ用）'!$F$50="入力完了",'Ｄ社'!V62,IF('配布資料（グループ用）'!$E$50="入力完了",'Ｄ社'!S62,IF('配布資料（グループ用）'!$D$50="入力完了",'Ｄ社'!P62,IF('配布資料（グループ用）'!$C$50="入力完了",'Ｄ社'!M62,""))))</f>
      </c>
    </row>
  </sheetData>
  <sheetProtection sheet="1" objects="1" scenarios="1"/>
  <mergeCells count="43">
    <mergeCell ref="C60:E60"/>
    <mergeCell ref="O60:Q60"/>
    <mergeCell ref="B3:E3"/>
    <mergeCell ref="B6:E6"/>
    <mergeCell ref="B14:E14"/>
    <mergeCell ref="B25:E25"/>
    <mergeCell ref="B34:B35"/>
    <mergeCell ref="B37:E37"/>
    <mergeCell ref="B44:E44"/>
    <mergeCell ref="N34:N35"/>
    <mergeCell ref="N37:Q37"/>
    <mergeCell ref="N44:Q44"/>
    <mergeCell ref="N53:Q53"/>
    <mergeCell ref="N6:Q6"/>
    <mergeCell ref="N14:Q14"/>
    <mergeCell ref="N25:Q25"/>
    <mergeCell ref="K60:M60"/>
    <mergeCell ref="J34:J35"/>
    <mergeCell ref="J37:M37"/>
    <mergeCell ref="J44:M44"/>
    <mergeCell ref="J53:M53"/>
    <mergeCell ref="J6:M6"/>
    <mergeCell ref="J14:M14"/>
    <mergeCell ref="J25:M25"/>
    <mergeCell ref="F6:I6"/>
    <mergeCell ref="B53:E53"/>
    <mergeCell ref="G60:I60"/>
    <mergeCell ref="F3:I3"/>
    <mergeCell ref="F14:I14"/>
    <mergeCell ref="F25:I25"/>
    <mergeCell ref="F34:F35"/>
    <mergeCell ref="F37:I37"/>
    <mergeCell ref="F44:I44"/>
    <mergeCell ref="F53:I53"/>
    <mergeCell ref="F1:G1"/>
    <mergeCell ref="J1:K1"/>
    <mergeCell ref="N1:O1"/>
    <mergeCell ref="C4:D4"/>
    <mergeCell ref="G4:H4"/>
    <mergeCell ref="K4:L4"/>
    <mergeCell ref="J3:M3"/>
    <mergeCell ref="N3:Q3"/>
    <mergeCell ref="O4:P4"/>
  </mergeCells>
  <hyperlinks>
    <hyperlink ref="F1" location="メニュー!B26" display="メニューへ"/>
    <hyperlink ref="F1:G1" location="メニュー!B28" display="メニューへ"/>
    <hyperlink ref="J1" location="メニュー!B26" display="メニューへ"/>
    <hyperlink ref="J1:K1" location="メニュー!B28" display="メニューへ"/>
    <hyperlink ref="N1" location="メニュー!B26" display="メニューへ"/>
    <hyperlink ref="N1:O1" location="メニュー!B28" display="メニューへ"/>
    <hyperlink ref="B1" location="メニュー!B28" display="メニューへ"/>
  </hyperlinks>
  <printOptions horizontalCentered="1" verticalCentered="1"/>
  <pageMargins left="0" right="0" top="0" bottom="0" header="0.3937007874015748" footer="0.3937007874015748"/>
  <pageSetup blackAndWhite="1" horizontalDpi="600" verticalDpi="600" orientation="portrait" paperSize="9" r:id="rId1"/>
  <rowBreaks count="1" manualBreakCount="1">
    <brk id="62" max="255" man="1"/>
  </rowBreaks>
  <colBreaks count="3" manualBreakCount="3">
    <brk id="5" max="65535" man="1"/>
    <brk id="9" max="65535" man="1"/>
    <brk id="13" max="65535" man="1"/>
  </colBreaks>
</worksheet>
</file>

<file path=xl/worksheets/sheet11.xml><?xml version="1.0" encoding="utf-8"?>
<worksheet xmlns="http://schemas.openxmlformats.org/spreadsheetml/2006/main" xmlns:r="http://schemas.openxmlformats.org/officeDocument/2006/relationships">
  <dimension ref="A1:M65"/>
  <sheetViews>
    <sheetView showGridLines="0" zoomScale="80" zoomScaleNormal="80" zoomScalePageLayoutView="0" workbookViewId="0" topLeftCell="A1">
      <selection activeCell="A1" sqref="A1"/>
    </sheetView>
  </sheetViews>
  <sheetFormatPr defaultColWidth="9.125" defaultRowHeight="12.75" customHeight="1"/>
  <cols>
    <col min="1" max="1" width="2.625" style="18" customWidth="1"/>
    <col min="2" max="2" width="20.625" style="18" customWidth="1"/>
    <col min="3" max="6" width="19.50390625" style="18" customWidth="1"/>
    <col min="7" max="7" width="2.625" style="18" customWidth="1"/>
    <col min="8" max="12" width="16.625" style="18" customWidth="1"/>
    <col min="13" max="16384" width="9.125" style="18" customWidth="1"/>
  </cols>
  <sheetData>
    <row r="1" spans="1:6" s="34" customFormat="1" ht="12.75" customHeight="1">
      <c r="A1" s="387"/>
      <c r="B1" s="477" t="s">
        <v>19</v>
      </c>
      <c r="C1" s="388"/>
      <c r="D1" s="388"/>
      <c r="E1" s="388"/>
      <c r="F1" s="388"/>
    </row>
    <row r="2" spans="1:7" ht="12.75" customHeight="1">
      <c r="A2" s="130"/>
      <c r="B2" s="609" t="str">
        <f>"企　業　別　業　績　表　"&amp;IF('配布資料（グループ用）'!F50="入力完了","（第Ⅳ期）",IF('配布資料（グループ用）'!E50="入力完了","（第Ⅲ期）",IF('配布資料（グループ用）'!D50="入力完了","（第Ⅱ期）",IF('配布資料（グループ用）'!C50="入力完了","（第Ⅰ期）",""))))</f>
        <v>企　業　別　業　績　表　</v>
      </c>
      <c r="C2" s="609"/>
      <c r="D2" s="609"/>
      <c r="E2" s="609"/>
      <c r="F2" s="609"/>
      <c r="G2" s="615"/>
    </row>
    <row r="3" spans="1:7" ht="12.75" customHeight="1">
      <c r="A3" s="130"/>
      <c r="B3" s="618"/>
      <c r="C3" s="618"/>
      <c r="D3" s="618"/>
      <c r="E3" s="618"/>
      <c r="F3" s="618"/>
      <c r="G3" s="615"/>
    </row>
    <row r="4" spans="1:7" ht="12.75" customHeight="1">
      <c r="A4" s="130"/>
      <c r="B4" s="130"/>
      <c r="C4" s="130"/>
      <c r="D4" s="130"/>
      <c r="E4" s="130"/>
      <c r="F4" s="130"/>
      <c r="G4" s="615"/>
    </row>
    <row r="5" spans="1:13" ht="12.75" customHeight="1">
      <c r="A5" s="130"/>
      <c r="B5" s="389"/>
      <c r="C5" s="113" t="str">
        <f>'配布資料（グループ用）'!F11</f>
        <v>Ａ社</v>
      </c>
      <c r="D5" s="114" t="str">
        <f>'配布資料（グループ用）'!F12</f>
        <v>Ｂ社</v>
      </c>
      <c r="E5" s="115" t="str">
        <f>'配布資料（グループ用）'!F13</f>
        <v>Ｃ社</v>
      </c>
      <c r="F5" s="116" t="str">
        <f>'配布資料（グループ用）'!F14</f>
        <v>Ｄ社</v>
      </c>
      <c r="M5" s="19"/>
    </row>
    <row r="6" spans="1:13" ht="12.75" customHeight="1">
      <c r="A6" s="130"/>
      <c r="B6" s="359" t="s">
        <v>223</v>
      </c>
      <c r="C6" s="111">
        <f>'計画実績比較表'!D8</f>
      </c>
      <c r="D6" s="111">
        <f>'計画実績比較表'!H8</f>
      </c>
      <c r="E6" s="111">
        <f>'計画実績比較表'!L8</f>
      </c>
      <c r="F6" s="111">
        <f>'計画実績比較表'!P8</f>
      </c>
      <c r="M6" s="19"/>
    </row>
    <row r="7" spans="1:13" ht="12.75" customHeight="1">
      <c r="A7" s="130"/>
      <c r="B7" s="375" t="s">
        <v>224</v>
      </c>
      <c r="C7" s="112">
        <f>'計画実績比較表'!D9</f>
      </c>
      <c r="D7" s="112">
        <f>'計画実績比較表'!H9</f>
      </c>
      <c r="E7" s="112">
        <f>'計画実績比較表'!L9</f>
      </c>
      <c r="F7" s="112">
        <f>'計画実績比較表'!P9</f>
      </c>
      <c r="M7" s="19"/>
    </row>
    <row r="8" spans="1:6" ht="12.75" customHeight="1">
      <c r="A8" s="130"/>
      <c r="B8" s="390"/>
      <c r="C8" s="390"/>
      <c r="D8" s="390"/>
      <c r="E8" s="390"/>
      <c r="F8" s="390"/>
    </row>
    <row r="9" spans="1:6" ht="12.75" customHeight="1">
      <c r="A9" s="130"/>
      <c r="B9" s="493" t="s">
        <v>222</v>
      </c>
      <c r="C9" s="494"/>
      <c r="D9" s="494"/>
      <c r="E9" s="494"/>
      <c r="F9" s="495"/>
    </row>
    <row r="10" spans="1:6" ht="12.75" customHeight="1">
      <c r="A10" s="130"/>
      <c r="B10" s="301"/>
      <c r="C10" s="113" t="str">
        <f>C5</f>
        <v>Ａ社</v>
      </c>
      <c r="D10" s="114" t="str">
        <f>D5</f>
        <v>Ｂ社</v>
      </c>
      <c r="E10" s="115" t="str">
        <f>E5</f>
        <v>Ｃ社</v>
      </c>
      <c r="F10" s="116" t="str">
        <f>F5</f>
        <v>Ｄ社</v>
      </c>
    </row>
    <row r="11" spans="1:6" ht="12.75" customHeight="1">
      <c r="A11" s="130"/>
      <c r="B11" s="359" t="s">
        <v>247</v>
      </c>
      <c r="C11" s="117">
        <f>'計画実績比較表'!C8</f>
      </c>
      <c r="D11" s="117">
        <f>'計画実績比較表'!G8</f>
      </c>
      <c r="E11" s="117">
        <f>'計画実績比較表'!K8</f>
      </c>
      <c r="F11" s="117">
        <f>'計画実績比較表'!O8</f>
      </c>
    </row>
    <row r="12" spans="1:6" ht="12.75" customHeight="1">
      <c r="A12" s="130"/>
      <c r="B12" s="359" t="s">
        <v>248</v>
      </c>
      <c r="C12" s="112">
        <f>'計画実績比較表'!C9</f>
      </c>
      <c r="D12" s="112">
        <f>'計画実績比較表'!G9</f>
      </c>
      <c r="E12" s="112">
        <f>'計画実績比較表'!K9</f>
      </c>
      <c r="F12" s="112">
        <f>'計画実績比較表'!O9</f>
      </c>
    </row>
    <row r="13" spans="1:6" ht="12.75" customHeight="1">
      <c r="A13" s="130"/>
      <c r="B13" s="359" t="s">
        <v>66</v>
      </c>
      <c r="C13" s="112">
        <f>'計画実績比較表'!C10</f>
      </c>
      <c r="D13" s="112">
        <f>'計画実績比較表'!G10</f>
      </c>
      <c r="E13" s="112">
        <f>'計画実績比較表'!K10</f>
      </c>
      <c r="F13" s="112">
        <f>'計画実績比較表'!O10</f>
      </c>
    </row>
    <row r="14" spans="1:6" ht="12.75" customHeight="1">
      <c r="A14" s="130"/>
      <c r="B14" s="359" t="s">
        <v>68</v>
      </c>
      <c r="C14" s="112">
        <f>'計画実績比較表'!C11</f>
      </c>
      <c r="D14" s="112">
        <f>'計画実績比較表'!G11</f>
      </c>
      <c r="E14" s="112">
        <f>'計画実績比較表'!K11</f>
      </c>
      <c r="F14" s="112">
        <f>'計画実績比較表'!O11</f>
      </c>
    </row>
    <row r="15" spans="1:6" ht="12.75" customHeight="1">
      <c r="A15" s="130"/>
      <c r="B15" s="359" t="s">
        <v>177</v>
      </c>
      <c r="C15" s="112">
        <f>'計画実績比較表'!C12</f>
      </c>
      <c r="D15" s="112">
        <f>'計画実績比較表'!G12</f>
      </c>
      <c r="E15" s="112">
        <f>'計画実績比較表'!K12</f>
      </c>
      <c r="F15" s="112">
        <f>'計画実績比較表'!O12</f>
      </c>
    </row>
    <row r="16" spans="1:6" ht="12.75" customHeight="1">
      <c r="A16" s="130"/>
      <c r="B16" s="390"/>
      <c r="C16" s="390"/>
      <c r="D16" s="390"/>
      <c r="E16" s="390"/>
      <c r="F16" s="390"/>
    </row>
    <row r="17" spans="1:6" ht="12.75" customHeight="1">
      <c r="A17" s="130"/>
      <c r="B17" s="493" t="s">
        <v>184</v>
      </c>
      <c r="C17" s="494"/>
      <c r="D17" s="494"/>
      <c r="E17" s="494"/>
      <c r="F17" s="495"/>
    </row>
    <row r="18" spans="1:6" ht="12.75" customHeight="1">
      <c r="A18" s="130"/>
      <c r="B18" s="384"/>
      <c r="C18" s="113" t="str">
        <f>C5</f>
        <v>Ａ社</v>
      </c>
      <c r="D18" s="114" t="str">
        <f>D5</f>
        <v>Ｂ社</v>
      </c>
      <c r="E18" s="115" t="str">
        <f>E5</f>
        <v>Ｃ社</v>
      </c>
      <c r="F18" s="116" t="str">
        <f>F5</f>
        <v>Ｄ社</v>
      </c>
    </row>
    <row r="19" spans="1:6" ht="12.75" customHeight="1">
      <c r="A19" s="130"/>
      <c r="B19" s="364" t="s">
        <v>225</v>
      </c>
      <c r="C19" s="118">
        <f>'計画実績比較表'!D16</f>
      </c>
      <c r="D19" s="118">
        <f>'計画実績比較表'!H16</f>
      </c>
      <c r="E19" s="118">
        <f>'計画実績比較表'!L16</f>
      </c>
      <c r="F19" s="118">
        <f>'計画実績比較表'!P16</f>
      </c>
    </row>
    <row r="20" spans="1:6" ht="12.75" customHeight="1">
      <c r="A20" s="130"/>
      <c r="B20" s="364" t="s">
        <v>226</v>
      </c>
      <c r="C20" s="118">
        <f>'計画実績比較表'!D17</f>
      </c>
      <c r="D20" s="118">
        <f>'計画実績比較表'!H17</f>
      </c>
      <c r="E20" s="118">
        <f>'計画実績比較表'!L17</f>
      </c>
      <c r="F20" s="118">
        <f>'計画実績比較表'!P17</f>
      </c>
    </row>
    <row r="21" spans="1:6" ht="12.75" customHeight="1">
      <c r="A21" s="130"/>
      <c r="B21" s="364" t="s">
        <v>227</v>
      </c>
      <c r="C21" s="118">
        <f>'計画実績比較表'!D18</f>
      </c>
      <c r="D21" s="118">
        <f>'計画実績比較表'!H18</f>
      </c>
      <c r="E21" s="118">
        <f>'計画実績比較表'!L18</f>
      </c>
      <c r="F21" s="118">
        <f>'計画実績比較表'!P18</f>
      </c>
    </row>
    <row r="22" spans="1:6" ht="12.75" customHeight="1">
      <c r="A22" s="130"/>
      <c r="B22" s="391" t="s">
        <v>228</v>
      </c>
      <c r="C22" s="119">
        <f>'計画実績比較表'!D19</f>
      </c>
      <c r="D22" s="119">
        <f>'計画実績比較表'!H19</f>
      </c>
      <c r="E22" s="119">
        <f>'計画実績比較表'!L19</f>
      </c>
      <c r="F22" s="119">
        <f>'計画実績比較表'!P19</f>
      </c>
    </row>
    <row r="23" spans="1:6" ht="12.75" customHeight="1">
      <c r="A23" s="130"/>
      <c r="B23" s="391" t="s">
        <v>229</v>
      </c>
      <c r="C23" s="120">
        <f>'計画実績比較表'!D20</f>
      </c>
      <c r="D23" s="120">
        <f>'計画実績比較表'!H20</f>
      </c>
      <c r="E23" s="120">
        <f>'計画実績比較表'!L20</f>
      </c>
      <c r="F23" s="120">
        <f>'計画実績比較表'!P20</f>
      </c>
    </row>
    <row r="24" spans="1:6" ht="12.75" customHeight="1">
      <c r="A24" s="130"/>
      <c r="B24" s="392" t="s">
        <v>230</v>
      </c>
      <c r="C24" s="121">
        <f>'計画実績比較表'!D21</f>
      </c>
      <c r="D24" s="121">
        <f>'計画実績比較表'!H21</f>
      </c>
      <c r="E24" s="121">
        <f>'計画実績比較表'!L21</f>
      </c>
      <c r="F24" s="121">
        <f>'計画実績比較表'!P21</f>
      </c>
    </row>
    <row r="25" spans="1:6" ht="12.75" customHeight="1">
      <c r="A25" s="130"/>
      <c r="B25" s="367" t="s">
        <v>73</v>
      </c>
      <c r="C25" s="122">
        <f>'計画実績比較表'!D22</f>
      </c>
      <c r="D25" s="122">
        <f>'計画実績比較表'!H22</f>
      </c>
      <c r="E25" s="122">
        <f>'計画実績比較表'!L22</f>
      </c>
      <c r="F25" s="122">
        <f>'計画実績比較表'!P22</f>
      </c>
    </row>
    <row r="26" spans="1:6" ht="12.75" customHeight="1">
      <c r="A26" s="130"/>
      <c r="B26" s="393" t="s">
        <v>77</v>
      </c>
      <c r="C26" s="462">
        <f>'計画実績比較表'!D23</f>
      </c>
      <c r="D26" s="462">
        <f>'計画実績比較表'!H23</f>
      </c>
      <c r="E26" s="462">
        <f>'計画実績比較表'!L23</f>
      </c>
      <c r="F26" s="462">
        <f>'計画実績比較表'!P23</f>
      </c>
    </row>
    <row r="27" spans="1:6" ht="12.75" customHeight="1">
      <c r="A27" s="130"/>
      <c r="B27" s="390"/>
      <c r="C27" s="390"/>
      <c r="D27" s="390"/>
      <c r="E27" s="390"/>
      <c r="F27" s="390"/>
    </row>
    <row r="28" spans="1:6" ht="12.75" customHeight="1">
      <c r="A28" s="130"/>
      <c r="B28" s="493" t="s">
        <v>185</v>
      </c>
      <c r="C28" s="494"/>
      <c r="D28" s="494"/>
      <c r="E28" s="494"/>
      <c r="F28" s="495"/>
    </row>
    <row r="29" spans="1:6" ht="12.75" customHeight="1">
      <c r="A29" s="130"/>
      <c r="B29" s="394"/>
      <c r="C29" s="113" t="str">
        <f>C5</f>
        <v>Ａ社</v>
      </c>
      <c r="D29" s="114" t="str">
        <f>D5</f>
        <v>Ｂ社</v>
      </c>
      <c r="E29" s="115" t="str">
        <f>E5</f>
        <v>Ｃ社</v>
      </c>
      <c r="F29" s="116" t="str">
        <f>F5</f>
        <v>Ｄ社</v>
      </c>
    </row>
    <row r="30" spans="1:6" ht="12.75" customHeight="1">
      <c r="A30" s="130"/>
      <c r="B30" s="373" t="s">
        <v>231</v>
      </c>
      <c r="C30" s="123">
        <f>'計画実績比較表'!D27</f>
      </c>
      <c r="D30" s="123">
        <f>'計画実績比較表'!H27</f>
      </c>
      <c r="E30" s="123">
        <f>'計画実績比較表'!L27</f>
      </c>
      <c r="F30" s="123">
        <f>'計画実績比較表'!P27</f>
      </c>
    </row>
    <row r="31" spans="1:6" ht="12.75" customHeight="1">
      <c r="A31" s="130"/>
      <c r="B31" s="374" t="s">
        <v>232</v>
      </c>
      <c r="C31" s="121">
        <f>'計画実績比較表'!D28</f>
      </c>
      <c r="D31" s="121">
        <f>'計画実績比較表'!H28</f>
      </c>
      <c r="E31" s="121">
        <f>'計画実績比較表'!L28</f>
      </c>
      <c r="F31" s="121">
        <f>'計画実績比較表'!P28</f>
      </c>
    </row>
    <row r="32" spans="1:6" ht="12.75" customHeight="1">
      <c r="A32" s="130"/>
      <c r="B32" s="375" t="s">
        <v>233</v>
      </c>
      <c r="C32" s="98">
        <f>'計画実績比較表'!D29</f>
      </c>
      <c r="D32" s="98">
        <f>'計画実績比較表'!H29</f>
      </c>
      <c r="E32" s="98">
        <f>'計画実績比較表'!L29</f>
      </c>
      <c r="F32" s="98">
        <f>'計画実績比較表'!P29</f>
      </c>
    </row>
    <row r="33" spans="1:6" ht="12.75" customHeight="1">
      <c r="A33" s="130"/>
      <c r="B33" s="373" t="s">
        <v>234</v>
      </c>
      <c r="C33" s="123">
        <f>'計画実績比較表'!D30</f>
      </c>
      <c r="D33" s="123">
        <f>'計画実績比較表'!H30</f>
      </c>
      <c r="E33" s="123">
        <f>'計画実績比較表'!L30</f>
      </c>
      <c r="F33" s="123">
        <f>'計画実績比較表'!P30</f>
      </c>
    </row>
    <row r="34" spans="1:6" ht="12.75" customHeight="1">
      <c r="A34" s="130"/>
      <c r="B34" s="377" t="s">
        <v>235</v>
      </c>
      <c r="C34" s="124">
        <f>'計画実績比較表'!D31</f>
      </c>
      <c r="D34" s="124">
        <f>'計画実績比較表'!H31</f>
      </c>
      <c r="E34" s="124">
        <f>'計画実績比較表'!L31</f>
      </c>
      <c r="F34" s="124">
        <f>'計画実績比較表'!P31</f>
      </c>
    </row>
    <row r="35" spans="1:6" ht="12.75" customHeight="1">
      <c r="A35" s="130"/>
      <c r="B35" s="374" t="s">
        <v>74</v>
      </c>
      <c r="C35" s="77">
        <f>'計画実績比較表'!D32</f>
      </c>
      <c r="D35" s="77">
        <f>'計画実績比較表'!H32</f>
      </c>
      <c r="E35" s="77">
        <f>'計画実績比較表'!L32</f>
      </c>
      <c r="F35" s="77">
        <f>'計画実績比較表'!P32</f>
      </c>
    </row>
    <row r="36" spans="1:6" ht="12.75" customHeight="1">
      <c r="A36" s="130"/>
      <c r="B36" s="375" t="s">
        <v>236</v>
      </c>
      <c r="C36" s="98">
        <f>'計画実績比較表'!D33</f>
      </c>
      <c r="D36" s="98">
        <f>'計画実績比較表'!H33</f>
      </c>
      <c r="E36" s="98">
        <f>'計画実績比較表'!L33</f>
      </c>
      <c r="F36" s="98">
        <f>'計画実績比較表'!P33</f>
      </c>
    </row>
    <row r="37" spans="1:6" ht="12.75" customHeight="1">
      <c r="A37" s="130"/>
      <c r="B37" s="616" t="s">
        <v>77</v>
      </c>
      <c r="C37" s="463">
        <f>'計画実績比較表'!D34</f>
      </c>
      <c r="D37" s="463">
        <f>'計画実績比較表'!H34</f>
      </c>
      <c r="E37" s="463">
        <f>'計画実績比較表'!L34</f>
      </c>
      <c r="F37" s="463">
        <f>'計画実績比較表'!P34</f>
      </c>
    </row>
    <row r="38" spans="1:6" ht="12.75" customHeight="1">
      <c r="A38" s="130"/>
      <c r="B38" s="617"/>
      <c r="C38" s="464">
        <f>'計画実績比較表'!D35</f>
      </c>
      <c r="D38" s="464">
        <f>'計画実績比較表'!H35</f>
      </c>
      <c r="E38" s="464">
        <f>'計画実績比較表'!L35</f>
      </c>
      <c r="F38" s="464">
        <f>'計画実績比較表'!P35</f>
      </c>
    </row>
    <row r="39" spans="1:6" ht="12.75" customHeight="1">
      <c r="A39" s="130"/>
      <c r="B39" s="390"/>
      <c r="C39" s="390"/>
      <c r="D39" s="390"/>
      <c r="E39" s="390"/>
      <c r="F39" s="390"/>
    </row>
    <row r="40" spans="1:6" ht="12.75" customHeight="1">
      <c r="A40" s="130"/>
      <c r="B40" s="493" t="s">
        <v>237</v>
      </c>
      <c r="C40" s="494"/>
      <c r="D40" s="494"/>
      <c r="E40" s="494"/>
      <c r="F40" s="495"/>
    </row>
    <row r="41" spans="1:6" ht="12.75" customHeight="1">
      <c r="A41" s="130"/>
      <c r="B41" s="394"/>
      <c r="C41" s="113" t="str">
        <f>C5</f>
        <v>Ａ社</v>
      </c>
      <c r="D41" s="114" t="str">
        <f>D5</f>
        <v>Ｂ社</v>
      </c>
      <c r="E41" s="115" t="str">
        <f>E5</f>
        <v>Ｃ社</v>
      </c>
      <c r="F41" s="116" t="str">
        <f>F5</f>
        <v>Ｄ社</v>
      </c>
    </row>
    <row r="42" spans="1:6" ht="12.75" customHeight="1">
      <c r="A42" s="130"/>
      <c r="B42" s="373" t="s">
        <v>271</v>
      </c>
      <c r="C42" s="62">
        <f>'計画実績比較表'!D39</f>
      </c>
      <c r="D42" s="62">
        <f>'計画実績比較表'!H39</f>
      </c>
      <c r="E42" s="62">
        <f>'計画実績比較表'!L39</f>
      </c>
      <c r="F42" s="62">
        <f>'計画実績比較表'!P39</f>
      </c>
    </row>
    <row r="43" spans="1:6" ht="12.75" customHeight="1">
      <c r="A43" s="130"/>
      <c r="B43" s="377" t="s">
        <v>275</v>
      </c>
      <c r="C43" s="124">
        <f>'計画実績比較表'!D40</f>
      </c>
      <c r="D43" s="124">
        <f>'計画実績比較表'!H40</f>
      </c>
      <c r="E43" s="124">
        <f>'計画実績比較表'!L40</f>
      </c>
      <c r="F43" s="124">
        <f>'計画実績比較表'!P40</f>
      </c>
    </row>
    <row r="44" spans="1:6" ht="12.75" customHeight="1">
      <c r="A44" s="130"/>
      <c r="B44" s="374" t="s">
        <v>273</v>
      </c>
      <c r="C44" s="67">
        <f>'計画実績比較表'!D41</f>
      </c>
      <c r="D44" s="67">
        <f>'計画実績比較表'!H41</f>
      </c>
      <c r="E44" s="67">
        <f>'計画実績比較表'!L41</f>
      </c>
      <c r="F44" s="67">
        <f>'計画実績比較表'!P41</f>
      </c>
    </row>
    <row r="45" spans="1:6" ht="12.75" customHeight="1">
      <c r="A45" s="130"/>
      <c r="B45" s="375" t="s">
        <v>277</v>
      </c>
      <c r="C45" s="72">
        <f>'計画実績比較表'!D42</f>
      </c>
      <c r="D45" s="72">
        <f>'計画実績比較表'!H42</f>
      </c>
      <c r="E45" s="72">
        <f>'計画実績比較表'!L42</f>
      </c>
      <c r="F45" s="72">
        <f>'計画実績比較表'!P42</f>
      </c>
    </row>
    <row r="46" spans="1:6" ht="12.75" customHeight="1">
      <c r="A46" s="130"/>
      <c r="B46" s="390"/>
      <c r="C46" s="390"/>
      <c r="D46" s="390"/>
      <c r="E46" s="390"/>
      <c r="F46" s="390"/>
    </row>
    <row r="47" spans="1:6" ht="12.75" customHeight="1">
      <c r="A47" s="130"/>
      <c r="B47" s="493" t="s">
        <v>242</v>
      </c>
      <c r="C47" s="494"/>
      <c r="D47" s="494"/>
      <c r="E47" s="494"/>
      <c r="F47" s="495"/>
    </row>
    <row r="48" spans="1:6" ht="12.75" customHeight="1">
      <c r="A48" s="130"/>
      <c r="B48" s="394"/>
      <c r="C48" s="113" t="str">
        <f>C5</f>
        <v>Ａ社</v>
      </c>
      <c r="D48" s="114" t="str">
        <f>D5</f>
        <v>Ｂ社</v>
      </c>
      <c r="E48" s="115" t="str">
        <f>E5</f>
        <v>Ｃ社</v>
      </c>
      <c r="F48" s="116" t="str">
        <f>F5</f>
        <v>Ｄ社</v>
      </c>
    </row>
    <row r="49" spans="1:6" ht="12.75" customHeight="1">
      <c r="A49" s="130"/>
      <c r="B49" s="373" t="s">
        <v>186</v>
      </c>
      <c r="C49" s="62">
        <f>'計画実績比較表'!D46</f>
      </c>
      <c r="D49" s="62">
        <f>'計画実績比較表'!H46</f>
      </c>
      <c r="E49" s="62">
        <f>'計画実績比較表'!L46</f>
      </c>
      <c r="F49" s="62">
        <f>'計画実績比較表'!P46</f>
      </c>
    </row>
    <row r="50" spans="1:6" ht="12.75" customHeight="1">
      <c r="A50" s="130"/>
      <c r="B50" s="377" t="s">
        <v>66</v>
      </c>
      <c r="C50" s="120">
        <f>'計画実績比較表'!D47</f>
      </c>
      <c r="D50" s="120">
        <f>'計画実績比較表'!H47</f>
      </c>
      <c r="E50" s="120">
        <f>'計画実績比較表'!L47</f>
      </c>
      <c r="F50" s="120">
        <f>'計画実績比較表'!P47</f>
      </c>
    </row>
    <row r="51" spans="1:6" ht="12.75" customHeight="1">
      <c r="A51" s="130"/>
      <c r="B51" s="381" t="s">
        <v>187</v>
      </c>
      <c r="C51" s="125">
        <f>'計画実績比較表'!D48</f>
      </c>
      <c r="D51" s="125">
        <f>'計画実績比較表'!H48</f>
      </c>
      <c r="E51" s="125">
        <f>'計画実績比較表'!L48</f>
      </c>
      <c r="F51" s="125">
        <f>'計画実績比較表'!P48</f>
      </c>
    </row>
    <row r="52" spans="1:6" ht="12.75" customHeight="1">
      <c r="A52" s="130"/>
      <c r="B52" s="375" t="s">
        <v>188</v>
      </c>
      <c r="C52" s="126">
        <f>'計画実績比較表'!D49</f>
      </c>
      <c r="D52" s="126">
        <f>'計画実績比較表'!H49</f>
      </c>
      <c r="E52" s="126">
        <f>'計画実績比較表'!L49</f>
      </c>
      <c r="F52" s="126">
        <f>'計画実績比較表'!P49</f>
      </c>
    </row>
    <row r="53" spans="1:6" ht="12.75" customHeight="1">
      <c r="A53" s="130"/>
      <c r="B53" s="375" t="s">
        <v>189</v>
      </c>
      <c r="C53" s="98">
        <f>'計画実績比較表'!D50</f>
      </c>
      <c r="D53" s="98">
        <f>'計画実績比較表'!H50</f>
      </c>
      <c r="E53" s="98">
        <f>'計画実績比較表'!L50</f>
      </c>
      <c r="F53" s="98">
        <f>'計画実績比較表'!P50</f>
      </c>
    </row>
    <row r="54" spans="1:6" ht="12.75" customHeight="1">
      <c r="A54" s="130"/>
      <c r="B54" s="393" t="s">
        <v>77</v>
      </c>
      <c r="C54" s="465">
        <f>'計画実績比較表'!D51</f>
      </c>
      <c r="D54" s="465">
        <f>'計画実績比較表'!H51</f>
      </c>
      <c r="E54" s="465">
        <f>'計画実績比較表'!L51</f>
      </c>
      <c r="F54" s="465">
        <f>'計画実績比較表'!P51</f>
      </c>
    </row>
    <row r="55" spans="1:6" ht="12.75" customHeight="1">
      <c r="A55" s="130"/>
      <c r="B55" s="390"/>
      <c r="C55" s="390"/>
      <c r="D55" s="390"/>
      <c r="E55" s="390"/>
      <c r="F55" s="390"/>
    </row>
    <row r="56" spans="1:6" ht="12.75" customHeight="1">
      <c r="A56" s="130"/>
      <c r="B56" s="493" t="s">
        <v>243</v>
      </c>
      <c r="C56" s="494"/>
      <c r="D56" s="494"/>
      <c r="E56" s="494"/>
      <c r="F56" s="495"/>
    </row>
    <row r="57" spans="1:6" ht="12.75" customHeight="1">
      <c r="A57" s="130"/>
      <c r="B57" s="394"/>
      <c r="C57" s="113" t="str">
        <f>C5</f>
        <v>Ａ社</v>
      </c>
      <c r="D57" s="114" t="str">
        <f>D5</f>
        <v>Ｂ社</v>
      </c>
      <c r="E57" s="115" t="str">
        <f>E5</f>
        <v>Ｃ社</v>
      </c>
      <c r="F57" s="116" t="str">
        <f>F5</f>
        <v>Ｄ社</v>
      </c>
    </row>
    <row r="58" spans="1:6" ht="12.75" customHeight="1">
      <c r="A58" s="130"/>
      <c r="B58" s="373" t="s">
        <v>244</v>
      </c>
      <c r="C58" s="62">
        <f>'計画実績比較表'!D55</f>
      </c>
      <c r="D58" s="62">
        <f>'計画実績比較表'!H55</f>
      </c>
      <c r="E58" s="62">
        <f>'計画実績比較表'!L55</f>
      </c>
      <c r="F58" s="62">
        <f>'計画実績比較表'!P55</f>
      </c>
    </row>
    <row r="59" spans="1:6" ht="12.75" customHeight="1">
      <c r="A59" s="130"/>
      <c r="B59" s="377" t="s">
        <v>288</v>
      </c>
      <c r="C59" s="120">
        <f>'計画実績比較表'!D56</f>
      </c>
      <c r="D59" s="120">
        <f>'計画実績比較表'!H56</f>
      </c>
      <c r="E59" s="120">
        <f>'計画実績比較表'!L56</f>
      </c>
      <c r="F59" s="120">
        <f>'計画実績比較表'!P56</f>
      </c>
    </row>
    <row r="60" spans="1:6" ht="12.75" customHeight="1">
      <c r="A60" s="130"/>
      <c r="B60" s="374" t="s">
        <v>289</v>
      </c>
      <c r="C60" s="121">
        <f>'計画実績比較表'!D57</f>
      </c>
      <c r="D60" s="121">
        <f>'計画実績比較表'!H57</f>
      </c>
      <c r="E60" s="121">
        <f>'計画実績比較表'!L57</f>
      </c>
      <c r="F60" s="121">
        <f>'計画実績比較表'!P57</f>
      </c>
    </row>
    <row r="61" spans="1:6" ht="12.75" customHeight="1">
      <c r="A61" s="130"/>
      <c r="B61" s="375" t="s">
        <v>245</v>
      </c>
      <c r="C61" s="98">
        <f>'計画実績比較表'!D58</f>
      </c>
      <c r="D61" s="98">
        <f>'計画実績比較表'!H58</f>
      </c>
      <c r="E61" s="98">
        <f>'計画実績比較表'!L58</f>
      </c>
      <c r="F61" s="98">
        <f>'計画実績比較表'!P58</f>
      </c>
    </row>
    <row r="62" spans="1:6" ht="12.75" customHeight="1">
      <c r="A62" s="130"/>
      <c r="B62" s="390"/>
      <c r="C62" s="390"/>
      <c r="D62" s="390"/>
      <c r="E62" s="390"/>
      <c r="F62" s="390"/>
    </row>
    <row r="63" spans="1:6" ht="12.75" customHeight="1">
      <c r="A63" s="130"/>
      <c r="B63" s="395"/>
      <c r="C63" s="493" t="s">
        <v>246</v>
      </c>
      <c r="D63" s="494"/>
      <c r="E63" s="494"/>
      <c r="F63" s="495"/>
    </row>
    <row r="64" spans="1:6" ht="12.75" customHeight="1">
      <c r="A64" s="130"/>
      <c r="B64" s="395"/>
      <c r="C64" s="113" t="str">
        <f>C5</f>
        <v>Ａ社</v>
      </c>
      <c r="D64" s="114" t="str">
        <f>D5</f>
        <v>Ｂ社</v>
      </c>
      <c r="E64" s="115" t="str">
        <f>E5</f>
        <v>Ｃ社</v>
      </c>
      <c r="F64" s="116" t="str">
        <f>F5</f>
        <v>Ｄ社</v>
      </c>
    </row>
    <row r="65" spans="1:6" ht="12.75" customHeight="1">
      <c r="A65" s="130"/>
      <c r="B65" s="395"/>
      <c r="C65" s="127">
        <f>'計画実績比較表'!D62</f>
      </c>
      <c r="D65" s="127">
        <f>'計画実績比較表'!H62</f>
      </c>
      <c r="E65" s="127">
        <f>'計画実績比較表'!L62</f>
      </c>
      <c r="F65" s="127">
        <f>'計画実績比較表'!P62</f>
      </c>
    </row>
  </sheetData>
  <sheetProtection/>
  <mergeCells count="11">
    <mergeCell ref="B56:F56"/>
    <mergeCell ref="C63:F63"/>
    <mergeCell ref="B47:F47"/>
    <mergeCell ref="G2:G4"/>
    <mergeCell ref="B17:F17"/>
    <mergeCell ref="B28:F28"/>
    <mergeCell ref="B40:F40"/>
    <mergeCell ref="B37:B38"/>
    <mergeCell ref="B2:F2"/>
    <mergeCell ref="B3:F3"/>
    <mergeCell ref="B9:F9"/>
  </mergeCells>
  <hyperlinks>
    <hyperlink ref="B1" location="メニュー!B33" display="メニューへ"/>
  </hyperlinks>
  <printOptions horizontalCentered="1" verticalCentered="1"/>
  <pageMargins left="0" right="0" top="0" bottom="0" header="0.3937007874015748" footer="0.3937007874015748"/>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A1" sqref="A1"/>
    </sheetView>
  </sheetViews>
  <sheetFormatPr defaultColWidth="9.125" defaultRowHeight="13.5" customHeight="1"/>
  <cols>
    <col min="1" max="1" width="2.625" style="20" customWidth="1"/>
    <col min="2" max="3" width="8.625" style="20" customWidth="1"/>
    <col min="4" max="7" width="16.625" style="20" customWidth="1"/>
    <col min="8" max="10" width="8.625" style="20" customWidth="1"/>
    <col min="11" max="14" width="16.625" style="20" customWidth="1"/>
    <col min="15" max="15" width="8.625" style="20" customWidth="1"/>
    <col min="16" max="16384" width="9.125" style="20" customWidth="1"/>
  </cols>
  <sheetData>
    <row r="1" spans="1:15" s="35" customFormat="1" ht="13.5" customHeight="1">
      <c r="A1" s="196"/>
      <c r="B1" s="619" t="s">
        <v>190</v>
      </c>
      <c r="C1" s="619"/>
      <c r="D1" s="388"/>
      <c r="E1" s="388"/>
      <c r="F1" s="388"/>
      <c r="G1" s="388"/>
      <c r="H1" s="388"/>
      <c r="I1" s="619" t="s">
        <v>190</v>
      </c>
      <c r="J1" s="619"/>
      <c r="K1" s="388"/>
      <c r="L1" s="388"/>
      <c r="M1" s="388"/>
      <c r="N1" s="388"/>
      <c r="O1" s="388"/>
    </row>
    <row r="2" spans="1:15" ht="19.5" customHeight="1">
      <c r="A2" s="130"/>
      <c r="B2" s="396"/>
      <c r="C2" s="397"/>
      <c r="D2" s="397"/>
      <c r="E2" s="397"/>
      <c r="F2" s="397"/>
      <c r="G2" s="397"/>
      <c r="H2" s="398"/>
      <c r="I2" s="396"/>
      <c r="J2" s="397"/>
      <c r="K2" s="397"/>
      <c r="L2" s="397"/>
      <c r="M2" s="397"/>
      <c r="N2" s="397"/>
      <c r="O2" s="398"/>
    </row>
    <row r="3" spans="1:15" ht="19.5" customHeight="1">
      <c r="A3" s="130"/>
      <c r="B3" s="668" t="str">
        <f>"意思決定パターン図表"&amp;IF('配布資料（グループ用）'!F50="入力完了","（第Ⅳ期）",IF('配布資料（グループ用）'!E50="入力完了","（第Ⅲ期）",IF('配布資料（グループ用）'!D50="入力完了","（第Ⅱ期）",IF('配布資料（グループ用）'!C50="入力完了","（第Ⅰ期）",""))))</f>
        <v>意思決定パターン図表</v>
      </c>
      <c r="C3" s="609"/>
      <c r="D3" s="609"/>
      <c r="E3" s="609"/>
      <c r="F3" s="609"/>
      <c r="G3" s="609"/>
      <c r="H3" s="669"/>
      <c r="I3" s="668" t="str">
        <f>"経営業績パターン図表"&amp;IF('配布資料（グループ用）'!F50="入力完了","（第Ⅳ期）",IF('配布資料（グループ用）'!E50="入力完了","（第Ⅲ期）",IF('配布資料（グループ用）'!D50="入力完了","（第Ⅱ期）",IF('配布資料（グループ用）'!C50="入力完了","（第Ⅰ期）",""))))</f>
        <v>経営業績パターン図表</v>
      </c>
      <c r="J3" s="609"/>
      <c r="K3" s="609"/>
      <c r="L3" s="609"/>
      <c r="M3" s="609"/>
      <c r="N3" s="609"/>
      <c r="O3" s="669"/>
    </row>
    <row r="4" spans="1:15" ht="19.5" customHeight="1">
      <c r="A4" s="130"/>
      <c r="B4" s="670"/>
      <c r="C4" s="618"/>
      <c r="D4" s="618"/>
      <c r="E4" s="618"/>
      <c r="F4" s="618"/>
      <c r="G4" s="618"/>
      <c r="H4" s="671"/>
      <c r="I4" s="670"/>
      <c r="J4" s="618"/>
      <c r="K4" s="618"/>
      <c r="L4" s="618"/>
      <c r="M4" s="618"/>
      <c r="N4" s="618"/>
      <c r="O4" s="671"/>
    </row>
    <row r="5" spans="1:15" ht="19.5" customHeight="1">
      <c r="A5" s="130"/>
      <c r="B5" s="399"/>
      <c r="C5" s="400"/>
      <c r="D5" s="672" t="s">
        <v>191</v>
      </c>
      <c r="E5" s="673"/>
      <c r="F5" s="676" t="s">
        <v>192</v>
      </c>
      <c r="G5" s="677"/>
      <c r="H5" s="401"/>
      <c r="I5" s="399"/>
      <c r="J5" s="400"/>
      <c r="K5" s="672" t="s">
        <v>201</v>
      </c>
      <c r="L5" s="673"/>
      <c r="M5" s="676" t="s">
        <v>202</v>
      </c>
      <c r="N5" s="677"/>
      <c r="O5" s="401"/>
    </row>
    <row r="6" spans="1:15" ht="19.5" customHeight="1">
      <c r="A6" s="130"/>
      <c r="B6" s="680" t="s">
        <v>193</v>
      </c>
      <c r="C6" s="130"/>
      <c r="D6" s="674"/>
      <c r="E6" s="675"/>
      <c r="F6" s="678"/>
      <c r="G6" s="679"/>
      <c r="H6" s="401"/>
      <c r="I6" s="680" t="s">
        <v>203</v>
      </c>
      <c r="J6" s="130"/>
      <c r="K6" s="674"/>
      <c r="L6" s="675"/>
      <c r="M6" s="678"/>
      <c r="N6" s="679"/>
      <c r="O6" s="401"/>
    </row>
    <row r="7" spans="1:15" ht="19.5" customHeight="1">
      <c r="A7" s="130"/>
      <c r="B7" s="680"/>
      <c r="C7" s="646">
        <v>1</v>
      </c>
      <c r="D7" s="659" t="e">
        <f>"
"&amp;IF(AND($D$32=$C7,$D$37=D$25),$D$31&amp;"
","")&amp;IF(AND($E$32=$C7,$E$37=D$25),$E$31&amp;"
","")&amp;IF(AND($F$32=$C7,$F$37=D$25),$F$31&amp;"
","")&amp;IF(AND($G$32=$C7,$G$37=D$25),$G$31&amp;"
","")</f>
        <v>#VALUE!</v>
      </c>
      <c r="E7" s="662" t="e">
        <f>"
"&amp;IF(AND($D$32=$C7,$D$37=E$25),$D$31&amp;"
","")&amp;IF(AND($E$32=$C7,$E$37=E$25),$E$31&amp;"
","")&amp;IF(AND($F$32=$C7,$F$37=E$25),$F$31&amp;"
","")&amp;IF(AND($G$32=$C7,$G$37=E$25),$G$31&amp;"
","")</f>
        <v>#VALUE!</v>
      </c>
      <c r="F7" s="665" t="e">
        <f>"
"&amp;IF(AND($D$32=$C7,$D$37=F$25),$D$31&amp;"
","")&amp;IF(AND($E$32=$C7,$E$37=F$25),$E$31&amp;"
","")&amp;IF(AND($F$32=$C7,$F$37=F$25),$F$31&amp;"
","")&amp;IF(AND($G$32=$C7,$G$37=F$25),$G$31&amp;"
","")</f>
        <v>#VALUE!</v>
      </c>
      <c r="G7" s="683" t="e">
        <f>"
"&amp;IF(AND($D$32=$C7,$D$37=G$25),$D$31&amp;"
","")&amp;IF(AND($E$32=$C7,$E$37=G$25),$E$31&amp;"
","")&amp;IF(AND($F$32=$C7,$F$37=G$25),$F$31&amp;"
","")&amp;IF(AND($G$32=$C7,$G$37=G$25),$G$31&amp;"
","")</f>
        <v>#VALUE!</v>
      </c>
      <c r="H7" s="401"/>
      <c r="I7" s="680"/>
      <c r="J7" s="646">
        <v>1</v>
      </c>
      <c r="K7" s="659" t="e">
        <f>"
"&amp;IF(AND($K$32=$J7,$K$37=K$25),$K$31&amp;"
","")&amp;IF(AND($L$32=$J7,$L$37=K$25),$L$31&amp;"
","")&amp;IF(AND($M$32=$J7,$M$37=K$25),$M$31&amp;"
","")&amp;IF(AND($N$32=$J7,$N$37=K$25),$N$31&amp;"
","")</f>
        <v>#VALUE!</v>
      </c>
      <c r="L7" s="662" t="e">
        <f>"
"&amp;IF(AND($K$32=$J7,$K$37=L$25),$K$31&amp;"
","")&amp;IF(AND($L$32=$J7,$L$37=L$25),$L$31&amp;"
","")&amp;IF(AND($M$32=$J7,$M$37=L$25),$M$31&amp;"
","")&amp;IF(AND($N$32=$J7,$N$37=L$25),$N$31&amp;"
","")</f>
        <v>#VALUE!</v>
      </c>
      <c r="M7" s="665" t="e">
        <f>"
"&amp;IF(AND($K$32=$J7,$K$37=M$25),$K$31&amp;"
","")&amp;IF(AND($L$32=$J7,$L$37=M$25),$L$31&amp;"
","")&amp;IF(AND($M$32=$J7,$M$37=M$25),$M$31&amp;"
","")&amp;IF(AND($N$32=$J7,$N$37=M$25),$N$31&amp;"
","")</f>
        <v>#VALUE!</v>
      </c>
      <c r="N7" s="656" t="e">
        <f>"
"&amp;IF(AND($K$32=$J7,$K$37=N$25),$K$31&amp;"
","")&amp;IF(AND($L$32=$J7,$L$37=N$25),$L$31&amp;"
","")&amp;IF(AND($M$32=$J7,$M$37=N$25),$M$31&amp;"
","")&amp;IF(AND($N$32=$J7,$N$37=N$25),$N$31&amp;"
","")</f>
        <v>#VALUE!</v>
      </c>
      <c r="O7" s="401"/>
    </row>
    <row r="8" spans="1:15" ht="19.5" customHeight="1">
      <c r="A8" s="130"/>
      <c r="B8" s="680"/>
      <c r="C8" s="646"/>
      <c r="D8" s="660"/>
      <c r="E8" s="663"/>
      <c r="F8" s="666"/>
      <c r="G8" s="684"/>
      <c r="H8" s="402"/>
      <c r="I8" s="680"/>
      <c r="J8" s="646"/>
      <c r="K8" s="660"/>
      <c r="L8" s="663"/>
      <c r="M8" s="666"/>
      <c r="N8" s="657"/>
      <c r="O8" s="401"/>
    </row>
    <row r="9" spans="1:15" ht="19.5" customHeight="1">
      <c r="A9" s="130"/>
      <c r="B9" s="680"/>
      <c r="C9" s="646"/>
      <c r="D9" s="660"/>
      <c r="E9" s="663"/>
      <c r="F9" s="666"/>
      <c r="G9" s="684"/>
      <c r="H9" s="401"/>
      <c r="I9" s="680"/>
      <c r="J9" s="646"/>
      <c r="K9" s="660"/>
      <c r="L9" s="663"/>
      <c r="M9" s="666"/>
      <c r="N9" s="657"/>
      <c r="O9" s="401"/>
    </row>
    <row r="10" spans="1:15" ht="19.5" customHeight="1">
      <c r="A10" s="130"/>
      <c r="B10" s="680"/>
      <c r="C10" s="646"/>
      <c r="D10" s="681"/>
      <c r="E10" s="682"/>
      <c r="F10" s="667"/>
      <c r="G10" s="685"/>
      <c r="H10" s="401"/>
      <c r="I10" s="680"/>
      <c r="J10" s="646"/>
      <c r="K10" s="681"/>
      <c r="L10" s="682"/>
      <c r="M10" s="667"/>
      <c r="N10" s="658"/>
      <c r="O10" s="401"/>
    </row>
    <row r="11" spans="1:15" ht="19.5" customHeight="1">
      <c r="A11" s="130"/>
      <c r="B11" s="680"/>
      <c r="C11" s="646">
        <v>2</v>
      </c>
      <c r="D11" s="659" t="e">
        <f>"
"&amp;IF(AND($D$32=$C11,$D$37=D$25),$D$31&amp;"
","")&amp;IF(AND($E$32=$C11,$E$37=D$25),$E$31&amp;"
","")&amp;IF(AND($F$32=$C11,$F$37=D$25),$F$31&amp;"
","")&amp;IF(AND($G$32=$C11,$G$37=D$25),$G$31&amp;"
","")</f>
        <v>#VALUE!</v>
      </c>
      <c r="E11" s="662" t="e">
        <f>"
"&amp;IF(AND($D$32=$C11,$D$37=E$25),$D$31&amp;"
","")&amp;IF(AND($E$32=$C11,$E$37=E$25),$E$31&amp;"
","")&amp;IF(AND($F$32=$C11,$F$37=E$25),$F$31&amp;"
","")&amp;IF(AND($G$32=$C11,$G$37=E$25),$G$31&amp;"
","")</f>
        <v>#VALUE!</v>
      </c>
      <c r="F11" s="665" t="e">
        <f>"
"&amp;IF(AND($D$32=$C11,$D$37=F$25),$D$31&amp;"
","")&amp;IF(AND($E$32=$C11,$E$37=F$25),$E$31&amp;"
","")&amp;IF(AND($F$32=$C11,$F$37=F$25),$F$31&amp;"
","")&amp;IF(AND($G$32=$C11,$G$37=F$25),$G$31&amp;"
","")</f>
        <v>#VALUE!</v>
      </c>
      <c r="G11" s="656" t="e">
        <f>"
"&amp;IF(AND($D$32=$C11,$D$37=G$25),$D$31&amp;"
","")&amp;IF(AND($E$32=$C11,$E$37=G$25),$E$31&amp;"
","")&amp;IF(AND($F$32=$C11,$F$37=G$25),$F$31&amp;"
","")&amp;IF(AND($G$32=$C11,$G$37=G$25),$G$31&amp;"
","")</f>
        <v>#VALUE!</v>
      </c>
      <c r="H11" s="401"/>
      <c r="I11" s="680"/>
      <c r="J11" s="646">
        <v>2</v>
      </c>
      <c r="K11" s="659" t="e">
        <f>"
"&amp;IF(AND($K$32=$J11,$K$37=K$25),$K$31&amp;"
","")&amp;IF(AND($L$32=$J11,$L$37=K$25),$L$31&amp;"
","")&amp;IF(AND($M$32=$J11,$M$37=K$25),$M$31&amp;"
","")&amp;IF(AND($N$32=$J11,$N$37=K$25),$N$31&amp;"
","")</f>
        <v>#VALUE!</v>
      </c>
      <c r="L11" s="662" t="e">
        <f>"
"&amp;IF(AND($K$32=$J11,$K$37=L$25),$K$31&amp;"
","")&amp;IF(AND($L$32=$J11,$L$37=L$25),$L$31&amp;"
","")&amp;IF(AND($M$32=$J11,$M$37=L$25),$M$31&amp;"
","")&amp;IF(AND($N$32=$J11,$N$37=L$25),$N$31&amp;"
","")</f>
        <v>#VALUE!</v>
      </c>
      <c r="M11" s="665" t="e">
        <f>"
"&amp;IF(AND($K$32=$J11,$K$37=M$25),$K$31&amp;"
","")&amp;IF(AND($L$32=$J11,$L$37=M$25),$L$31&amp;"
","")&amp;IF(AND($M$32=$J11,$M$37=M$25),$M$31&amp;"
","")&amp;IF(AND($N$32=$J11,$N$37=M$25),$N$31&amp;"
","")</f>
        <v>#VALUE!</v>
      </c>
      <c r="N11" s="656" t="e">
        <f>"
"&amp;IF(AND($K$32=$J11,$K$37=N$25),$K$31&amp;"
","")&amp;IF(AND($L$32=$J11,$L$37=N$25),$L$31&amp;"
","")&amp;IF(AND($M$32=$J11,$M$37=N$25),$M$31&amp;"
","")&amp;IF(AND($N$32=$J11,$N$37=N$25),$N$31&amp;"
","")</f>
        <v>#VALUE!</v>
      </c>
      <c r="O11" s="401"/>
    </row>
    <row r="12" spans="1:15" ht="19.5" customHeight="1">
      <c r="A12" s="130"/>
      <c r="B12" s="680"/>
      <c r="C12" s="646"/>
      <c r="D12" s="660"/>
      <c r="E12" s="663"/>
      <c r="F12" s="666"/>
      <c r="G12" s="657"/>
      <c r="H12" s="401"/>
      <c r="I12" s="680"/>
      <c r="J12" s="646"/>
      <c r="K12" s="660"/>
      <c r="L12" s="663"/>
      <c r="M12" s="666"/>
      <c r="N12" s="657"/>
      <c r="O12" s="401"/>
    </row>
    <row r="13" spans="1:15" ht="19.5" customHeight="1">
      <c r="A13" s="130"/>
      <c r="B13" s="680"/>
      <c r="C13" s="646"/>
      <c r="D13" s="660"/>
      <c r="E13" s="663"/>
      <c r="F13" s="666"/>
      <c r="G13" s="657"/>
      <c r="H13" s="401"/>
      <c r="I13" s="680"/>
      <c r="J13" s="646"/>
      <c r="K13" s="660"/>
      <c r="L13" s="663"/>
      <c r="M13" s="666"/>
      <c r="N13" s="657"/>
      <c r="O13" s="401"/>
    </row>
    <row r="14" spans="1:15" ht="19.5" customHeight="1">
      <c r="A14" s="130"/>
      <c r="B14" s="680"/>
      <c r="C14" s="646"/>
      <c r="D14" s="661"/>
      <c r="E14" s="664"/>
      <c r="F14" s="667"/>
      <c r="G14" s="658"/>
      <c r="H14" s="401"/>
      <c r="I14" s="680"/>
      <c r="J14" s="646"/>
      <c r="K14" s="661"/>
      <c r="L14" s="664"/>
      <c r="M14" s="667"/>
      <c r="N14" s="658"/>
      <c r="O14" s="401"/>
    </row>
    <row r="15" spans="1:15" ht="19.5" customHeight="1">
      <c r="A15" s="130"/>
      <c r="B15" s="680"/>
      <c r="C15" s="646">
        <v>3</v>
      </c>
      <c r="D15" s="652" t="e">
        <f>"
"&amp;IF(AND($D$32=$C15,$D$37=D$25),$D$31&amp;"
","")&amp;IF(AND($E$32=$C15,$E$37=D$25),$E$31&amp;"
","")&amp;IF(AND($F$32=$C15,$F$37=D$25),$F$31&amp;"
","")&amp;IF(AND($G$32=$C15,$G$37=D$25),$G$31&amp;"
","")</f>
        <v>#VALUE!</v>
      </c>
      <c r="E15" s="653" t="e">
        <f>"
"&amp;IF(AND($D$32=$C15,$D$37=E$25),$D$31&amp;"
","")&amp;IF(AND($E$32=$C15,$E$37=E$25),$E$31&amp;"
","")&amp;IF(AND($F$32=$C15,$F$37=E$25),$F$31&amp;"
","")&amp;IF(AND($G$32=$C15,$G$37=E$25),$G$31&amp;"
","")</f>
        <v>#VALUE!</v>
      </c>
      <c r="F15" s="655" t="e">
        <f>"
"&amp;IF(AND($D$32=$C15,$D$37=F$25),$D$31&amp;"
","")&amp;IF(AND($E$32=$C15,$E$37=F$25),$E$31&amp;"
","")&amp;IF(AND($F$32=$C15,$F$37=F$25),$F$31&amp;"
","")&amp;IF(AND($G$32=$C15,$G$37=F$25),$G$31&amp;"
","")</f>
        <v>#VALUE!</v>
      </c>
      <c r="G15" s="643" t="e">
        <f>"
"&amp;IF(AND($D$32=$C15,$D$37=G$25),$D$31&amp;"
","")&amp;IF(AND($E$32=$C15,$E$37=G$25),$E$31&amp;"
","")&amp;IF(AND($F$32=$C15,$F$37=G$25),$F$31&amp;"
","")&amp;IF(AND($G$32=$C15,$G$37=G$25),$G$31&amp;"
","")</f>
        <v>#VALUE!</v>
      </c>
      <c r="H15" s="401"/>
      <c r="I15" s="680"/>
      <c r="J15" s="646">
        <v>3</v>
      </c>
      <c r="K15" s="652" t="e">
        <f>"
"&amp;IF(AND($K$32=$J15,$K$37=K$25),$K$31&amp;"
","")&amp;IF(AND($L$32=$J15,$L$37=K$25),$L$31&amp;"
","")&amp;IF(AND($M$32=$J15,$M$37=K$25),$M$31&amp;"
","")&amp;IF(AND($N$32=$J15,$N$37=K$25),$N$31&amp;"
","")</f>
        <v>#VALUE!</v>
      </c>
      <c r="L15" s="653" t="e">
        <f>"
"&amp;IF(AND($K$32=$J15,$K$37=L$25),$K$31&amp;"
","")&amp;IF(AND($L$32=$J15,$L$37=L$25),$L$31&amp;"
","")&amp;IF(AND($M$32=$J15,$M$37=L$25),$M$31&amp;"
","")&amp;IF(AND($N$32=$J15,$N$37=L$25),$N$31&amp;"
","")</f>
        <v>#VALUE!</v>
      </c>
      <c r="M15" s="655" t="e">
        <f>"
"&amp;IF(AND($K$32=$J15,$K$37=M$25),$K$31&amp;"
","")&amp;IF(AND($L$32=$J15,$L$37=M$25),$L$31&amp;"
","")&amp;IF(AND($M$32=$J15,$M$37=M$25),$M$31&amp;"
","")&amp;IF(AND($N$32=$J15,$N$37=M$25),$N$31&amp;"
","")</f>
        <v>#VALUE!</v>
      </c>
      <c r="N15" s="643" t="e">
        <f>"
"&amp;IF(AND($K$32=$J15,$K$37=N$25),$K$31&amp;"
","")&amp;IF(AND($L$32=$J15,$L$37=N$25),$L$31&amp;"
","")&amp;IF(AND($M$32=$J15,$M$37=N$25),$M$31&amp;"
","")&amp;IF(AND($N$32=$J15,$N$37=N$25),$N$31&amp;"
","")</f>
        <v>#VALUE!</v>
      </c>
      <c r="O15" s="401"/>
    </row>
    <row r="16" spans="1:15" ht="19.5" customHeight="1">
      <c r="A16" s="130"/>
      <c r="B16" s="680"/>
      <c r="C16" s="646"/>
      <c r="D16" s="647"/>
      <c r="E16" s="649"/>
      <c r="F16" s="650"/>
      <c r="G16" s="644"/>
      <c r="H16" s="401"/>
      <c r="I16" s="680"/>
      <c r="J16" s="646"/>
      <c r="K16" s="647"/>
      <c r="L16" s="649"/>
      <c r="M16" s="650"/>
      <c r="N16" s="644"/>
      <c r="O16" s="401"/>
    </row>
    <row r="17" spans="1:15" ht="19.5" customHeight="1">
      <c r="A17" s="130"/>
      <c r="B17" s="680"/>
      <c r="C17" s="646"/>
      <c r="D17" s="647"/>
      <c r="E17" s="649"/>
      <c r="F17" s="650"/>
      <c r="G17" s="644"/>
      <c r="H17" s="401"/>
      <c r="I17" s="680"/>
      <c r="J17" s="646"/>
      <c r="K17" s="647"/>
      <c r="L17" s="649"/>
      <c r="M17" s="650"/>
      <c r="N17" s="644"/>
      <c r="O17" s="401"/>
    </row>
    <row r="18" spans="1:15" ht="19.5" customHeight="1">
      <c r="A18" s="130"/>
      <c r="B18" s="680"/>
      <c r="C18" s="646"/>
      <c r="D18" s="648"/>
      <c r="E18" s="654"/>
      <c r="F18" s="651"/>
      <c r="G18" s="645"/>
      <c r="H18" s="401"/>
      <c r="I18" s="680"/>
      <c r="J18" s="646"/>
      <c r="K18" s="648"/>
      <c r="L18" s="654"/>
      <c r="M18" s="651"/>
      <c r="N18" s="645"/>
      <c r="O18" s="401"/>
    </row>
    <row r="19" spans="1:15" ht="19.5" customHeight="1">
      <c r="A19" s="130"/>
      <c r="B19" s="680"/>
      <c r="C19" s="646">
        <v>4</v>
      </c>
      <c r="D19" s="647" t="e">
        <f>"
"&amp;IF(AND($D$32=$C19,$D$37=D$25),$D$31&amp;"
","")&amp;IF(AND($E$32=$C19,$E$37=D$25),$E$31&amp;"
","")&amp;IF(AND($F$32=$C19,$F$37=D$25),$F$31&amp;"
","")&amp;IF(AND($G$32=$C19,$G$37=D$25),$G$31&amp;"
","")</f>
        <v>#VALUE!</v>
      </c>
      <c r="E19" s="649" t="e">
        <f>"
"&amp;IF(AND($D$32=$C19,$D$37=E$25),$D$31&amp;"
","")&amp;IF(AND($E$32=$C19,$E$37=E$25),$E$31&amp;"
","")&amp;IF(AND($F$32=$C19,$F$37=E$25),$F$31&amp;"
","")&amp;IF(AND($G$32=$C19,$G$37=E$25),$G$31&amp;"
","")</f>
        <v>#VALUE!</v>
      </c>
      <c r="F19" s="650" t="e">
        <f>"
"&amp;IF(AND($D$32=$C19,$D$37=F$25),$D$31&amp;"
","")&amp;IF(AND($E$32=$C19,$E$37=F$25),$E$31&amp;"
","")&amp;IF(AND($F$32=$C19,$F$37=F$25),$F$31&amp;"
","")&amp;IF(AND($G$32=$C19,$G$37=F$25),$G$31&amp;"
","")</f>
        <v>#VALUE!</v>
      </c>
      <c r="G19" s="644" t="e">
        <f>"
"&amp;IF(AND($D$32=$C19,$D$37=G$25),$D$31&amp;"
","")&amp;IF(AND($E$32=$C19,$E$37=G$25),$E$31&amp;"
","")&amp;IF(AND($F$32=$C19,$F$37=G$25),$F$31&amp;"
","")&amp;IF(AND($G$32=$C19,$G$37=G$25),$G$31&amp;"
","")</f>
        <v>#VALUE!</v>
      </c>
      <c r="H19" s="401"/>
      <c r="I19" s="680"/>
      <c r="J19" s="646">
        <v>4</v>
      </c>
      <c r="K19" s="647" t="e">
        <f>"
"&amp;IF(AND($K$32=$J19,$K$37=K$25),$K$31&amp;"
","")&amp;IF(AND($L$32=$J19,$L$37=K$25),$L$31&amp;"
","")&amp;IF(AND($M$32=$J19,$M$37=K$25),$M$31&amp;"
","")&amp;IF(AND($N$32=$J19,$N$37=K$25),$N$31&amp;"
","")</f>
        <v>#VALUE!</v>
      </c>
      <c r="L19" s="649" t="e">
        <f>"
"&amp;IF(AND($K$32=$J19,$K$37=L$25),$K$31&amp;"
","")&amp;IF(AND($L$32=$J19,$L$37=L$25),$L$31&amp;"
","")&amp;IF(AND($M$32=$J19,$M$37=L$25),$M$31&amp;"
","")&amp;IF(AND($N$32=$J19,$N$37=L$25),$N$31&amp;"
","")</f>
        <v>#VALUE!</v>
      </c>
      <c r="M19" s="650" t="e">
        <f>"
"&amp;IF(AND($K$32=$J19,$K$37=M$25),$K$31&amp;"
","")&amp;IF(AND($L$32=$J19,$L$37=M$25),$L$31&amp;"
","")&amp;IF(AND($M$32=$J19,$M$37=M$25),$M$31&amp;"
","")&amp;IF(AND($N$32=$J19,$N$37=M$25),$N$31&amp;"
","")</f>
        <v>#VALUE!</v>
      </c>
      <c r="N19" s="644" t="e">
        <f>"
"&amp;IF(AND($K$32=$J19,$K$37=N$25),$K$31&amp;"
","")&amp;IF(AND($L$32=$J19,$L$37=N$25),$L$31&amp;"
","")&amp;IF(AND($M$32=$J19,$M$37=N$25),$M$31&amp;"
","")&amp;IF(AND($N$32=$J19,$N$37=N$25),$N$31&amp;"
","")</f>
        <v>#VALUE!</v>
      </c>
      <c r="O19" s="401"/>
    </row>
    <row r="20" spans="1:15" ht="19.5" customHeight="1">
      <c r="A20" s="130"/>
      <c r="B20" s="680"/>
      <c r="C20" s="646"/>
      <c r="D20" s="647"/>
      <c r="E20" s="649"/>
      <c r="F20" s="650"/>
      <c r="G20" s="644"/>
      <c r="H20" s="401"/>
      <c r="I20" s="680"/>
      <c r="J20" s="646"/>
      <c r="K20" s="647"/>
      <c r="L20" s="649"/>
      <c r="M20" s="650"/>
      <c r="N20" s="644"/>
      <c r="O20" s="401"/>
    </row>
    <row r="21" spans="1:15" ht="19.5" customHeight="1">
      <c r="A21" s="130"/>
      <c r="B21" s="680"/>
      <c r="C21" s="646"/>
      <c r="D21" s="647"/>
      <c r="E21" s="649"/>
      <c r="F21" s="650"/>
      <c r="G21" s="644"/>
      <c r="H21" s="401"/>
      <c r="I21" s="680"/>
      <c r="J21" s="646"/>
      <c r="K21" s="647"/>
      <c r="L21" s="649"/>
      <c r="M21" s="650"/>
      <c r="N21" s="644"/>
      <c r="O21" s="401"/>
    </row>
    <row r="22" spans="1:15" ht="19.5" customHeight="1">
      <c r="A22" s="130"/>
      <c r="B22" s="680"/>
      <c r="C22" s="646"/>
      <c r="D22" s="648"/>
      <c r="E22" s="649"/>
      <c r="F22" s="651"/>
      <c r="G22" s="644"/>
      <c r="H22" s="401"/>
      <c r="I22" s="680"/>
      <c r="J22" s="646"/>
      <c r="K22" s="648"/>
      <c r="L22" s="649"/>
      <c r="M22" s="651"/>
      <c r="N22" s="644"/>
      <c r="O22" s="401"/>
    </row>
    <row r="23" spans="1:15" ht="19.5" customHeight="1">
      <c r="A23" s="130"/>
      <c r="B23" s="403"/>
      <c r="C23" s="404"/>
      <c r="D23" s="633" t="s">
        <v>194</v>
      </c>
      <c r="E23" s="634"/>
      <c r="F23" s="637" t="s">
        <v>195</v>
      </c>
      <c r="G23" s="638"/>
      <c r="H23" s="401"/>
      <c r="I23" s="403"/>
      <c r="J23" s="404"/>
      <c r="K23" s="633" t="s">
        <v>204</v>
      </c>
      <c r="L23" s="634"/>
      <c r="M23" s="637" t="s">
        <v>205</v>
      </c>
      <c r="N23" s="638"/>
      <c r="O23" s="401"/>
    </row>
    <row r="24" spans="1:15" ht="19.5" customHeight="1">
      <c r="A24" s="130"/>
      <c r="B24" s="403"/>
      <c r="C24" s="404"/>
      <c r="D24" s="635"/>
      <c r="E24" s="636"/>
      <c r="F24" s="639"/>
      <c r="G24" s="640"/>
      <c r="H24" s="401"/>
      <c r="I24" s="403"/>
      <c r="J24" s="404"/>
      <c r="K24" s="635"/>
      <c r="L24" s="636"/>
      <c r="M24" s="639"/>
      <c r="N24" s="640"/>
      <c r="O24" s="401"/>
    </row>
    <row r="25" spans="1:15" ht="19.5" customHeight="1">
      <c r="A25" s="130"/>
      <c r="B25" s="405"/>
      <c r="C25" s="130"/>
      <c r="D25" s="641">
        <v>4</v>
      </c>
      <c r="E25" s="641">
        <v>3</v>
      </c>
      <c r="F25" s="641">
        <v>2</v>
      </c>
      <c r="G25" s="641">
        <v>1</v>
      </c>
      <c r="H25" s="401"/>
      <c r="I25" s="405"/>
      <c r="J25" s="130"/>
      <c r="K25" s="641">
        <v>4</v>
      </c>
      <c r="L25" s="641">
        <v>3</v>
      </c>
      <c r="M25" s="641">
        <v>2</v>
      </c>
      <c r="N25" s="641">
        <v>1</v>
      </c>
      <c r="O25" s="401"/>
    </row>
    <row r="26" spans="1:15" ht="19.5" customHeight="1">
      <c r="A26" s="130"/>
      <c r="B26" s="405"/>
      <c r="C26" s="130"/>
      <c r="D26" s="642"/>
      <c r="E26" s="642"/>
      <c r="F26" s="642"/>
      <c r="G26" s="642"/>
      <c r="H26" s="401"/>
      <c r="I26" s="405"/>
      <c r="J26" s="130"/>
      <c r="K26" s="642"/>
      <c r="L26" s="642"/>
      <c r="M26" s="642"/>
      <c r="N26" s="642"/>
      <c r="O26" s="401"/>
    </row>
    <row r="27" spans="1:15" ht="19.5" customHeight="1">
      <c r="A27" s="130"/>
      <c r="B27" s="405"/>
      <c r="C27" s="130"/>
      <c r="D27" s="623" t="s">
        <v>196</v>
      </c>
      <c r="E27" s="623"/>
      <c r="F27" s="623"/>
      <c r="G27" s="623"/>
      <c r="H27" s="401"/>
      <c r="I27" s="405"/>
      <c r="J27" s="130"/>
      <c r="K27" s="623" t="s">
        <v>206</v>
      </c>
      <c r="L27" s="623"/>
      <c r="M27" s="623"/>
      <c r="N27" s="623"/>
      <c r="O27" s="401"/>
    </row>
    <row r="28" spans="1:15" ht="19.5" customHeight="1">
      <c r="A28" s="130"/>
      <c r="B28" s="405"/>
      <c r="C28" s="130"/>
      <c r="D28" s="406"/>
      <c r="E28" s="406"/>
      <c r="F28" s="406"/>
      <c r="G28" s="406"/>
      <c r="H28" s="401"/>
      <c r="I28" s="405"/>
      <c r="J28" s="130"/>
      <c r="K28" s="406"/>
      <c r="L28" s="406"/>
      <c r="M28" s="406"/>
      <c r="N28" s="406"/>
      <c r="O28" s="401"/>
    </row>
    <row r="29" spans="1:15" ht="19.5" customHeight="1">
      <c r="A29" s="130"/>
      <c r="B29" s="405"/>
      <c r="C29" s="130"/>
      <c r="D29" s="624" t="s">
        <v>197</v>
      </c>
      <c r="E29" s="625"/>
      <c r="F29" s="625"/>
      <c r="G29" s="626"/>
      <c r="H29" s="401"/>
      <c r="I29" s="405"/>
      <c r="J29" s="130"/>
      <c r="K29" s="624" t="s">
        <v>207</v>
      </c>
      <c r="L29" s="625"/>
      <c r="M29" s="625"/>
      <c r="N29" s="626"/>
      <c r="O29" s="401"/>
    </row>
    <row r="30" spans="1:15" ht="19.5" customHeight="1">
      <c r="A30" s="130"/>
      <c r="B30" s="405"/>
      <c r="C30" s="130"/>
      <c r="D30" s="627" t="s">
        <v>198</v>
      </c>
      <c r="E30" s="628"/>
      <c r="F30" s="628"/>
      <c r="G30" s="629"/>
      <c r="H30" s="401"/>
      <c r="I30" s="405"/>
      <c r="J30" s="130"/>
      <c r="K30" s="627" t="s">
        <v>208</v>
      </c>
      <c r="L30" s="628"/>
      <c r="M30" s="628"/>
      <c r="N30" s="629"/>
      <c r="O30" s="401"/>
    </row>
    <row r="31" spans="1:15" ht="19.5" customHeight="1">
      <c r="A31" s="130"/>
      <c r="B31" s="405"/>
      <c r="C31" s="130"/>
      <c r="D31" s="131" t="str">
        <f>'企業別業績表'!$C$5</f>
        <v>Ａ社</v>
      </c>
      <c r="E31" s="132" t="str">
        <f>'企業別業績表'!$D$5</f>
        <v>Ｂ社</v>
      </c>
      <c r="F31" s="133" t="str">
        <f>'企業別業績表'!$E$5</f>
        <v>Ｃ社</v>
      </c>
      <c r="G31" s="134" t="str">
        <f>'企業別業績表'!$F$5</f>
        <v>Ｄ社</v>
      </c>
      <c r="H31" s="401"/>
      <c r="I31" s="405"/>
      <c r="J31" s="130"/>
      <c r="K31" s="131" t="str">
        <f>'企業別業績表'!$C$5</f>
        <v>Ａ社</v>
      </c>
      <c r="L31" s="132" t="str">
        <f>'企業別業績表'!$D$5</f>
        <v>Ｂ社</v>
      </c>
      <c r="M31" s="133" t="str">
        <f>'企業別業績表'!$E$5</f>
        <v>Ｃ社</v>
      </c>
      <c r="N31" s="134" t="str">
        <f>'企業別業績表'!$F$5</f>
        <v>Ｄ社</v>
      </c>
      <c r="O31" s="401"/>
    </row>
    <row r="32" spans="1:15" ht="19.5" customHeight="1">
      <c r="A32" s="130"/>
      <c r="B32" s="405"/>
      <c r="C32" s="130"/>
      <c r="D32" s="128" t="e">
        <f>RANK('企業別業績表'!C14,'企業別業績表'!$C$14:$F$14,1)</f>
        <v>#VALUE!</v>
      </c>
      <c r="E32" s="128" t="e">
        <f>RANK('企業別業績表'!D14,'企業別業績表'!$C$14:$F$14,1)</f>
        <v>#VALUE!</v>
      </c>
      <c r="F32" s="128" t="e">
        <f>RANK('企業別業績表'!E14,'企業別業績表'!$C$14:$F$14,1)</f>
        <v>#VALUE!</v>
      </c>
      <c r="G32" s="128" t="e">
        <f>RANK('企業別業績表'!F14,'企業別業績表'!$C$14:$F$14,1)</f>
        <v>#VALUE!</v>
      </c>
      <c r="H32" s="401"/>
      <c r="I32" s="405"/>
      <c r="J32" s="130"/>
      <c r="K32" s="128" t="e">
        <f>RANK('企業別業績表'!C65,'企業別業績表'!$C$65:$F$65,0)</f>
        <v>#VALUE!</v>
      </c>
      <c r="L32" s="128" t="e">
        <f>RANK('企業別業績表'!D65,'企業別業績表'!$C$65:$F$65,0)</f>
        <v>#VALUE!</v>
      </c>
      <c r="M32" s="128" t="e">
        <f>RANK('企業別業績表'!E65,'企業別業績表'!$C$65:$F$65,0)</f>
        <v>#VALUE!</v>
      </c>
      <c r="N32" s="128" t="e">
        <f>RANK('企業別業績表'!F65,'企業別業績表'!$C$65:$F$65,0)</f>
        <v>#VALUE!</v>
      </c>
      <c r="O32" s="401"/>
    </row>
    <row r="33" spans="1:15" ht="19.5" customHeight="1">
      <c r="A33" s="130"/>
      <c r="B33" s="405"/>
      <c r="C33" s="130"/>
      <c r="D33" s="129">
        <f>'企業別業績表'!C14</f>
      </c>
      <c r="E33" s="129">
        <f>'企業別業績表'!D14</f>
      </c>
      <c r="F33" s="129">
        <f>'企業別業績表'!E14</f>
      </c>
      <c r="G33" s="129">
        <f>'企業別業績表'!F14</f>
      </c>
      <c r="H33" s="401"/>
      <c r="I33" s="405"/>
      <c r="J33" s="130"/>
      <c r="K33" s="135">
        <f>'企業別業績表'!C65</f>
      </c>
      <c r="L33" s="135">
        <f>'企業別業績表'!D65</f>
      </c>
      <c r="M33" s="135">
        <f>'企業別業績表'!E65</f>
      </c>
      <c r="N33" s="135">
        <f>'企業別業績表'!F65</f>
      </c>
      <c r="O33" s="401"/>
    </row>
    <row r="34" spans="1:15" ht="19.5" customHeight="1">
      <c r="A34" s="130"/>
      <c r="B34" s="405"/>
      <c r="C34" s="130"/>
      <c r="D34" s="630" t="s">
        <v>199</v>
      </c>
      <c r="E34" s="631"/>
      <c r="F34" s="631"/>
      <c r="G34" s="632"/>
      <c r="H34" s="401"/>
      <c r="I34" s="405"/>
      <c r="J34" s="130"/>
      <c r="K34" s="630" t="s">
        <v>209</v>
      </c>
      <c r="L34" s="631"/>
      <c r="M34" s="631"/>
      <c r="N34" s="632"/>
      <c r="O34" s="401"/>
    </row>
    <row r="35" spans="1:15" ht="19.5" customHeight="1">
      <c r="A35" s="130"/>
      <c r="B35" s="405"/>
      <c r="C35" s="130"/>
      <c r="D35" s="620" t="s">
        <v>200</v>
      </c>
      <c r="E35" s="621"/>
      <c r="F35" s="621"/>
      <c r="G35" s="622"/>
      <c r="H35" s="401"/>
      <c r="I35" s="405"/>
      <c r="J35" s="130"/>
      <c r="K35" s="620" t="s">
        <v>210</v>
      </c>
      <c r="L35" s="621"/>
      <c r="M35" s="621"/>
      <c r="N35" s="622"/>
      <c r="O35" s="401"/>
    </row>
    <row r="36" spans="1:15" ht="19.5" customHeight="1">
      <c r="A36" s="130"/>
      <c r="B36" s="405"/>
      <c r="C36" s="130"/>
      <c r="D36" s="131" t="str">
        <f>'企業別業績表'!$C$5</f>
        <v>Ａ社</v>
      </c>
      <c r="E36" s="132" t="str">
        <f>'企業別業績表'!$D$5</f>
        <v>Ｂ社</v>
      </c>
      <c r="F36" s="133" t="str">
        <f>'企業別業績表'!$E$5</f>
        <v>Ｃ社</v>
      </c>
      <c r="G36" s="134" t="str">
        <f>'企業別業績表'!$F$5</f>
        <v>Ｄ社</v>
      </c>
      <c r="H36" s="401"/>
      <c r="I36" s="405"/>
      <c r="J36" s="130"/>
      <c r="K36" s="131" t="str">
        <f>'企業別業績表'!$C$5</f>
        <v>Ａ社</v>
      </c>
      <c r="L36" s="132" t="str">
        <f>'企業別業績表'!$D$5</f>
        <v>Ｂ社</v>
      </c>
      <c r="M36" s="133" t="str">
        <f>'企業別業績表'!$E$5</f>
        <v>Ｃ社</v>
      </c>
      <c r="N36" s="134" t="str">
        <f>'企業別業績表'!$F$5</f>
        <v>Ｄ社</v>
      </c>
      <c r="O36" s="401"/>
    </row>
    <row r="37" spans="1:15" ht="19.5" customHeight="1">
      <c r="A37" s="130"/>
      <c r="B37" s="405"/>
      <c r="C37" s="130"/>
      <c r="D37" s="128" t="e">
        <f>RANK('企業別業績表'!C15,'企業別業績表'!$C$15:$F$15)</f>
        <v>#VALUE!</v>
      </c>
      <c r="E37" s="128" t="e">
        <f>RANK('企業別業績表'!D15,'企業別業績表'!$C$15:$F$15)</f>
        <v>#VALUE!</v>
      </c>
      <c r="F37" s="128" t="e">
        <f>RANK('企業別業績表'!E15,'企業別業績表'!$C$15:$F$15)</f>
        <v>#VALUE!</v>
      </c>
      <c r="G37" s="128" t="e">
        <f>RANK('企業別業績表'!F15,'企業別業績表'!$C$15:$F$15)</f>
        <v>#VALUE!</v>
      </c>
      <c r="H37" s="401"/>
      <c r="I37" s="405"/>
      <c r="J37" s="130"/>
      <c r="K37" s="128" t="e">
        <f>RANK('企業別業績表'!C25,'企業別業績表'!$C$25:$F$25)</f>
        <v>#VALUE!</v>
      </c>
      <c r="L37" s="128" t="e">
        <f>RANK('企業別業績表'!D25,'企業別業績表'!$C$25:$F$25)</f>
        <v>#VALUE!</v>
      </c>
      <c r="M37" s="128" t="e">
        <f>RANK('企業別業績表'!E25,'企業別業績表'!$C$25:$F$25)</f>
        <v>#VALUE!</v>
      </c>
      <c r="N37" s="128" t="e">
        <f>RANK('企業別業績表'!F25,'企業別業績表'!$C$25:$F$25)</f>
        <v>#VALUE!</v>
      </c>
      <c r="O37" s="401"/>
    </row>
    <row r="38" spans="1:15" ht="19.5" customHeight="1">
      <c r="A38" s="130"/>
      <c r="B38" s="405"/>
      <c r="C38" s="130"/>
      <c r="D38" s="129">
        <f>'企業別業績表'!C15</f>
      </c>
      <c r="E38" s="129">
        <f>'企業別業績表'!D15</f>
      </c>
      <c r="F38" s="129">
        <f>'企業別業績表'!E15</f>
      </c>
      <c r="G38" s="129">
        <f>'企業別業績表'!F15</f>
      </c>
      <c r="H38" s="401"/>
      <c r="I38" s="405"/>
      <c r="J38" s="130"/>
      <c r="K38" s="129">
        <f>'企業別業績表'!C25</f>
      </c>
      <c r="L38" s="129">
        <f>'企業別業績表'!D25</f>
      </c>
      <c r="M38" s="129">
        <f>'企業別業績表'!E25</f>
      </c>
      <c r="N38" s="129">
        <f>'企業別業績表'!F25</f>
      </c>
      <c r="O38" s="401"/>
    </row>
    <row r="39" spans="1:15" ht="19.5" customHeight="1">
      <c r="A39" s="130"/>
      <c r="B39" s="407"/>
      <c r="C39" s="408"/>
      <c r="D39" s="408"/>
      <c r="E39" s="408"/>
      <c r="F39" s="408"/>
      <c r="G39" s="408"/>
      <c r="H39" s="409"/>
      <c r="I39" s="407"/>
      <c r="J39" s="408"/>
      <c r="K39" s="408"/>
      <c r="L39" s="408"/>
      <c r="M39" s="408"/>
      <c r="N39" s="408"/>
      <c r="O39" s="409"/>
    </row>
    <row r="40" spans="6:7" ht="13.5" customHeight="1">
      <c r="F40" s="20" t="s">
        <v>211</v>
      </c>
      <c r="G40" s="130" t="str">
        <f>'配布資料（グループ用）'!C50</f>
        <v>未入力</v>
      </c>
    </row>
  </sheetData>
  <sheetProtection sheet="1" objects="1" scenarios="1"/>
  <mergeCells count="74">
    <mergeCell ref="I1:J1"/>
    <mergeCell ref="B3:H3"/>
    <mergeCell ref="B4:H4"/>
    <mergeCell ref="D5:E6"/>
    <mergeCell ref="F5:G6"/>
    <mergeCell ref="B6:B22"/>
    <mergeCell ref="C7:C10"/>
    <mergeCell ref="D7:D10"/>
    <mergeCell ref="E7:E10"/>
    <mergeCell ref="F7:F10"/>
    <mergeCell ref="G7:G10"/>
    <mergeCell ref="C11:C14"/>
    <mergeCell ref="D11:D14"/>
    <mergeCell ref="E11:E14"/>
    <mergeCell ref="F11:F14"/>
    <mergeCell ref="G11:G14"/>
    <mergeCell ref="G15:G18"/>
    <mergeCell ref="C19:C22"/>
    <mergeCell ref="D19:D22"/>
    <mergeCell ref="E19:E22"/>
    <mergeCell ref="F19:F22"/>
    <mergeCell ref="G19:G22"/>
    <mergeCell ref="C15:C18"/>
    <mergeCell ref="D15:D18"/>
    <mergeCell ref="E15:E18"/>
    <mergeCell ref="F15:F18"/>
    <mergeCell ref="D27:G27"/>
    <mergeCell ref="D29:G29"/>
    <mergeCell ref="D30:G30"/>
    <mergeCell ref="D34:G34"/>
    <mergeCell ref="D23:E24"/>
    <mergeCell ref="F23:G24"/>
    <mergeCell ref="D25:D26"/>
    <mergeCell ref="E25:E26"/>
    <mergeCell ref="F25:F26"/>
    <mergeCell ref="G25:G26"/>
    <mergeCell ref="D35:G35"/>
    <mergeCell ref="I3:O3"/>
    <mergeCell ref="I4:O4"/>
    <mergeCell ref="K5:L6"/>
    <mergeCell ref="M5:N6"/>
    <mergeCell ref="I6:I22"/>
    <mergeCell ref="J7:J10"/>
    <mergeCell ref="K7:K10"/>
    <mergeCell ref="L7:L10"/>
    <mergeCell ref="M7:M10"/>
    <mergeCell ref="L15:L18"/>
    <mergeCell ref="M15:M18"/>
    <mergeCell ref="N7:N10"/>
    <mergeCell ref="J11:J14"/>
    <mergeCell ref="K11:K14"/>
    <mergeCell ref="L11:L14"/>
    <mergeCell ref="M11:M14"/>
    <mergeCell ref="N11:N14"/>
    <mergeCell ref="M25:M26"/>
    <mergeCell ref="N25:N26"/>
    <mergeCell ref="N15:N18"/>
    <mergeCell ref="J19:J22"/>
    <mergeCell ref="K19:K22"/>
    <mergeCell ref="L19:L22"/>
    <mergeCell ref="M19:M22"/>
    <mergeCell ref="N19:N22"/>
    <mergeCell ref="J15:J18"/>
    <mergeCell ref="K15:K18"/>
    <mergeCell ref="B1:C1"/>
    <mergeCell ref="K35:N35"/>
    <mergeCell ref="K27:N27"/>
    <mergeCell ref="K29:N29"/>
    <mergeCell ref="K30:N30"/>
    <mergeCell ref="K34:N34"/>
    <mergeCell ref="K23:L24"/>
    <mergeCell ref="M23:N24"/>
    <mergeCell ref="K25:K26"/>
    <mergeCell ref="L25:L26"/>
  </mergeCells>
  <conditionalFormatting sqref="K37:N38 D37:G38 K32:N33 D32:G33">
    <cfRule type="expression" priority="1" dxfId="51" stopIfTrue="1">
      <formula>$G$40&lt;&gt;"入力完了"</formula>
    </cfRule>
  </conditionalFormatting>
  <conditionalFormatting sqref="D7:E14 K7:L14">
    <cfRule type="expression" priority="2" dxfId="53" stopIfTrue="1">
      <formula>$G$40&lt;&gt;"入力完了"</formula>
    </cfRule>
  </conditionalFormatting>
  <conditionalFormatting sqref="F7:G14 M7:N14">
    <cfRule type="expression" priority="3" dxfId="54" stopIfTrue="1">
      <formula>$G$40&lt;&gt;"入力完了"</formula>
    </cfRule>
  </conditionalFormatting>
  <conditionalFormatting sqref="D15:E22 K15:L22">
    <cfRule type="expression" priority="4" dxfId="55" stopIfTrue="1">
      <formula>$G$40&lt;&gt;"入力完了"</formula>
    </cfRule>
  </conditionalFormatting>
  <conditionalFormatting sqref="F15:G22 M15:N22">
    <cfRule type="expression" priority="5" dxfId="56" stopIfTrue="1">
      <formula>$G$40&lt;&gt;"入力完了"</formula>
    </cfRule>
  </conditionalFormatting>
  <hyperlinks>
    <hyperlink ref="B1:C1" location="メニュー!B35" display="メニューへ"/>
    <hyperlink ref="I1:J1" location="メニュー!B35" display="メニューへ"/>
  </hyperlinks>
  <printOptions horizontalCentered="1" verticalCentered="1"/>
  <pageMargins left="0" right="0" top="0" bottom="0" header="0" footer="0"/>
  <pageSetup blackAndWhite="1" horizontalDpi="300" verticalDpi="300" orientation="portrait" paperSize="9" r:id="rId1"/>
  <rowBreaks count="1" manualBreakCount="1">
    <brk id="39"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U73"/>
  <sheetViews>
    <sheetView showGridLines="0" zoomScale="80" zoomScaleNormal="80" zoomScalePageLayoutView="0" workbookViewId="0" topLeftCell="A1">
      <selection activeCell="C7" sqref="C7"/>
    </sheetView>
  </sheetViews>
  <sheetFormatPr defaultColWidth="9.125" defaultRowHeight="12.75" customHeight="1"/>
  <cols>
    <col min="1" max="1" width="2.625" style="18" customWidth="1"/>
    <col min="2" max="2" width="20.625" style="18" customWidth="1"/>
    <col min="3" max="6" width="19.50390625" style="18" customWidth="1"/>
    <col min="7" max="7" width="20.625" style="18" customWidth="1"/>
    <col min="8" max="11" width="19.50390625" style="18" customWidth="1"/>
    <col min="12" max="12" width="20.625" style="18" customWidth="1"/>
    <col min="13" max="16" width="19.50390625" style="18" customWidth="1"/>
    <col min="17" max="17" width="20.625" style="18" customWidth="1"/>
    <col min="18" max="21" width="19.50390625" style="18" customWidth="1"/>
    <col min="22" max="16384" width="9.125" style="18" customWidth="1"/>
  </cols>
  <sheetData>
    <row r="1" spans="1:21" s="34" customFormat="1" ht="12.75" customHeight="1">
      <c r="A1" s="196"/>
      <c r="B1" s="439" t="s">
        <v>19</v>
      </c>
      <c r="C1" s="388"/>
      <c r="D1" s="388"/>
      <c r="E1" s="388"/>
      <c r="F1" s="388"/>
      <c r="G1" s="439" t="s">
        <v>19</v>
      </c>
      <c r="H1" s="205"/>
      <c r="I1" s="388"/>
      <c r="J1" s="388"/>
      <c r="K1" s="388"/>
      <c r="L1" s="439" t="s">
        <v>19</v>
      </c>
      <c r="M1" s="205"/>
      <c r="N1" s="388"/>
      <c r="O1" s="388"/>
      <c r="P1" s="388"/>
      <c r="Q1" s="439" t="s">
        <v>19</v>
      </c>
      <c r="R1" s="205"/>
      <c r="S1" s="388"/>
      <c r="T1" s="388"/>
      <c r="U1" s="388"/>
    </row>
    <row r="2" spans="1:21" ht="12.75" customHeight="1">
      <c r="A2" s="411"/>
      <c r="B2" s="411"/>
      <c r="C2" s="130"/>
      <c r="D2" s="130"/>
      <c r="E2" s="130"/>
      <c r="F2" s="130"/>
      <c r="G2" s="411"/>
      <c r="H2" s="130"/>
      <c r="I2" s="130"/>
      <c r="J2" s="130"/>
      <c r="K2" s="130"/>
      <c r="L2" s="130"/>
      <c r="M2" s="130"/>
      <c r="N2" s="130"/>
      <c r="O2" s="130"/>
      <c r="P2" s="130"/>
      <c r="Q2" s="130"/>
      <c r="R2" s="130"/>
      <c r="S2" s="130"/>
      <c r="T2" s="130"/>
      <c r="U2" s="130"/>
    </row>
    <row r="3" spans="1:21" ht="12.75" customHeight="1">
      <c r="A3" s="130"/>
      <c r="B3" s="609" t="str">
        <f>CONCATENATE("期　別　業　績　表　（",'配布資料（グループ用）'!F11,"）")</f>
        <v>期　別　業　績　表　（Ａ社）</v>
      </c>
      <c r="C3" s="609"/>
      <c r="D3" s="609"/>
      <c r="E3" s="609"/>
      <c r="F3" s="609"/>
      <c r="G3" s="609" t="str">
        <f>CONCATENATE("期　別　業　績　表　（",'配布資料（グループ用）'!F12,"）")</f>
        <v>期　別　業　績　表　（Ｂ社）</v>
      </c>
      <c r="H3" s="609"/>
      <c r="I3" s="609"/>
      <c r="J3" s="609"/>
      <c r="K3" s="609"/>
      <c r="L3" s="609" t="str">
        <f>CONCATENATE("期　別　業　績　表　（",'配布資料（グループ用）'!F13,"）")</f>
        <v>期　別　業　績　表　（Ｃ社）</v>
      </c>
      <c r="M3" s="609"/>
      <c r="N3" s="609"/>
      <c r="O3" s="609"/>
      <c r="P3" s="609"/>
      <c r="Q3" s="609" t="str">
        <f>CONCATENATE("期　別　業　績　表　（",'配布資料（グループ用）'!F14,"）")</f>
        <v>期　別　業　績　表　（Ｄ社）</v>
      </c>
      <c r="R3" s="609"/>
      <c r="S3" s="609"/>
      <c r="T3" s="609"/>
      <c r="U3" s="609"/>
    </row>
    <row r="4" spans="1:21" ht="12.75" customHeight="1">
      <c r="A4" s="130"/>
      <c r="B4" s="618"/>
      <c r="C4" s="618"/>
      <c r="D4" s="618"/>
      <c r="E4" s="618"/>
      <c r="F4" s="618"/>
      <c r="G4" s="618"/>
      <c r="H4" s="618"/>
      <c r="I4" s="618"/>
      <c r="J4" s="618"/>
      <c r="K4" s="618"/>
      <c r="L4" s="618"/>
      <c r="M4" s="618"/>
      <c r="N4" s="618"/>
      <c r="O4" s="618"/>
      <c r="P4" s="618"/>
      <c r="Q4" s="618"/>
      <c r="R4" s="618"/>
      <c r="S4" s="618"/>
      <c r="T4" s="618"/>
      <c r="U4" s="618"/>
    </row>
    <row r="5" spans="1:21" ht="12.75" customHeight="1">
      <c r="A5" s="130"/>
      <c r="B5" s="130"/>
      <c r="C5" s="130"/>
      <c r="D5" s="130"/>
      <c r="E5" s="130"/>
      <c r="F5" s="130"/>
      <c r="G5" s="130"/>
      <c r="H5" s="130"/>
      <c r="I5" s="130"/>
      <c r="J5" s="130"/>
      <c r="K5" s="130"/>
      <c r="L5" s="130"/>
      <c r="M5" s="130"/>
      <c r="N5" s="130"/>
      <c r="O5" s="130"/>
      <c r="P5" s="130"/>
      <c r="Q5" s="130"/>
      <c r="R5" s="130"/>
      <c r="S5" s="130"/>
      <c r="T5" s="130"/>
      <c r="U5" s="130"/>
    </row>
    <row r="6" spans="1:21" ht="12.75" customHeight="1">
      <c r="A6" s="130"/>
      <c r="B6" s="434"/>
      <c r="C6" s="435" t="str">
        <f>'Ａ社'!L6</f>
        <v>第Ⅰ期</v>
      </c>
      <c r="D6" s="435" t="str">
        <f>'Ａ社'!O6</f>
        <v>第Ⅱ期</v>
      </c>
      <c r="E6" s="435" t="str">
        <f>'Ａ社'!R6</f>
        <v>第Ⅲ期</v>
      </c>
      <c r="F6" s="435" t="str">
        <f>'Ａ社'!U6</f>
        <v>第Ⅳ期</v>
      </c>
      <c r="G6" s="434"/>
      <c r="H6" s="435" t="str">
        <f>'Ｂ社'!L6</f>
        <v>第Ⅰ期</v>
      </c>
      <c r="I6" s="435" t="str">
        <f>'Ｂ社'!O6</f>
        <v>第Ⅱ期</v>
      </c>
      <c r="J6" s="435" t="str">
        <f>'Ｂ社'!R6</f>
        <v>第Ⅲ期</v>
      </c>
      <c r="K6" s="435" t="str">
        <f>'Ｂ社'!U6</f>
        <v>第Ⅳ期</v>
      </c>
      <c r="L6" s="434"/>
      <c r="M6" s="435" t="str">
        <f>'Ｃ社'!L6</f>
        <v>第Ⅰ期</v>
      </c>
      <c r="N6" s="435" t="str">
        <f>'Ｃ社'!O6</f>
        <v>第Ⅱ期</v>
      </c>
      <c r="O6" s="435" t="str">
        <f>'Ｃ社'!R6</f>
        <v>第Ⅲ期</v>
      </c>
      <c r="P6" s="435" t="str">
        <f>'Ｃ社'!U6</f>
        <v>第Ⅳ期</v>
      </c>
      <c r="Q6" s="434"/>
      <c r="R6" s="435" t="str">
        <f>'Ｄ社'!L6</f>
        <v>第Ⅰ期</v>
      </c>
      <c r="S6" s="435" t="str">
        <f>'Ｄ社'!O6</f>
        <v>第Ⅱ期</v>
      </c>
      <c r="T6" s="435" t="str">
        <f>'Ｄ社'!R6</f>
        <v>第Ⅲ期</v>
      </c>
      <c r="U6" s="435" t="str">
        <f>'Ｄ社'!U6</f>
        <v>第Ⅳ期</v>
      </c>
    </row>
    <row r="7" spans="1:21" ht="12.75" customHeight="1">
      <c r="A7" s="130"/>
      <c r="B7" s="418" t="s">
        <v>223</v>
      </c>
      <c r="C7" s="136" t="e">
        <f>'Ａ社'!L8</f>
        <v>#N/A</v>
      </c>
      <c r="D7" s="136" t="e">
        <f>'Ａ社'!O8</f>
        <v>#N/A</v>
      </c>
      <c r="E7" s="136" t="e">
        <f>'Ａ社'!R8</f>
        <v>#N/A</v>
      </c>
      <c r="F7" s="136" t="e">
        <f>'Ａ社'!U8</f>
        <v>#N/A</v>
      </c>
      <c r="G7" s="418" t="s">
        <v>223</v>
      </c>
      <c r="H7" s="136" t="e">
        <f>'Ｂ社'!L8</f>
        <v>#N/A</v>
      </c>
      <c r="I7" s="136" t="e">
        <f>'Ｂ社'!O8</f>
        <v>#N/A</v>
      </c>
      <c r="J7" s="136" t="e">
        <f>'Ｂ社'!R8</f>
        <v>#N/A</v>
      </c>
      <c r="K7" s="136" t="e">
        <f>'Ｂ社'!U8</f>
        <v>#N/A</v>
      </c>
      <c r="L7" s="418" t="s">
        <v>223</v>
      </c>
      <c r="M7" s="136" t="e">
        <f>'Ｃ社'!L8</f>
        <v>#N/A</v>
      </c>
      <c r="N7" s="136" t="e">
        <f>'Ｃ社'!O8</f>
        <v>#N/A</v>
      </c>
      <c r="O7" s="136" t="e">
        <f>'Ｃ社'!R8</f>
        <v>#N/A</v>
      </c>
      <c r="P7" s="136" t="e">
        <f>'Ｃ社'!U8</f>
        <v>#N/A</v>
      </c>
      <c r="Q7" s="418" t="s">
        <v>223</v>
      </c>
      <c r="R7" s="136" t="e">
        <f>'Ｄ社'!L8</f>
        <v>#N/A</v>
      </c>
      <c r="S7" s="136" t="e">
        <f>'Ｄ社'!O8</f>
        <v>#N/A</v>
      </c>
      <c r="T7" s="136" t="e">
        <f>'Ｄ社'!R8</f>
        <v>#N/A</v>
      </c>
      <c r="U7" s="136" t="e">
        <f>'Ｄ社'!U8</f>
        <v>#N/A</v>
      </c>
    </row>
    <row r="8" spans="1:21" ht="12.75" customHeight="1">
      <c r="A8" s="130"/>
      <c r="B8" s="429" t="s">
        <v>224</v>
      </c>
      <c r="C8" s="166">
        <f>'Ａ社'!L9</f>
        <v>65625</v>
      </c>
      <c r="D8" s="166">
        <f>'Ａ社'!O9</f>
        <v>65625</v>
      </c>
      <c r="E8" s="166">
        <f>'Ａ社'!R9</f>
        <v>78125</v>
      </c>
      <c r="F8" s="166">
        <f>'Ａ社'!U9</f>
        <v>78125</v>
      </c>
      <c r="G8" s="429" t="s">
        <v>224</v>
      </c>
      <c r="H8" s="166">
        <f>'Ｂ社'!L9</f>
        <v>65625</v>
      </c>
      <c r="I8" s="166">
        <f>'Ｂ社'!O9</f>
        <v>65625</v>
      </c>
      <c r="J8" s="166">
        <f>'Ｂ社'!R9</f>
        <v>78125</v>
      </c>
      <c r="K8" s="166">
        <f>'Ｂ社'!U9</f>
        <v>78125</v>
      </c>
      <c r="L8" s="429" t="s">
        <v>224</v>
      </c>
      <c r="M8" s="166">
        <f>'Ｃ社'!L9</f>
        <v>65625</v>
      </c>
      <c r="N8" s="166">
        <f>'Ｃ社'!O9</f>
        <v>65625</v>
      </c>
      <c r="O8" s="166">
        <f>'Ｃ社'!R9</f>
        <v>78125</v>
      </c>
      <c r="P8" s="166">
        <f>'Ｃ社'!U9</f>
        <v>78125</v>
      </c>
      <c r="Q8" s="429" t="s">
        <v>224</v>
      </c>
      <c r="R8" s="166">
        <f>'Ｄ社'!L9</f>
        <v>65625</v>
      </c>
      <c r="S8" s="166">
        <f>'Ｄ社'!O9</f>
        <v>65625</v>
      </c>
      <c r="T8" s="166">
        <f>'Ｄ社'!R9</f>
        <v>78125</v>
      </c>
      <c r="U8" s="166">
        <f>'Ｄ社'!U9</f>
        <v>78125</v>
      </c>
    </row>
    <row r="9" spans="1:21" ht="12.75" customHeight="1">
      <c r="A9" s="130"/>
      <c r="B9" s="130"/>
      <c r="C9" s="130"/>
      <c r="D9" s="130"/>
      <c r="E9" s="130"/>
      <c r="F9" s="130"/>
      <c r="G9" s="130"/>
      <c r="H9" s="130"/>
      <c r="I9" s="130"/>
      <c r="J9" s="130"/>
      <c r="K9" s="130"/>
      <c r="L9" s="130"/>
      <c r="M9" s="130"/>
      <c r="N9" s="130"/>
      <c r="O9" s="130"/>
      <c r="P9" s="130"/>
      <c r="Q9" s="130"/>
      <c r="R9" s="130"/>
      <c r="S9" s="130"/>
      <c r="T9" s="130"/>
      <c r="U9" s="130"/>
    </row>
    <row r="10" spans="1:21" ht="12.75" customHeight="1">
      <c r="A10" s="130"/>
      <c r="B10" s="686" t="s">
        <v>222</v>
      </c>
      <c r="C10" s="686"/>
      <c r="D10" s="686"/>
      <c r="E10" s="686"/>
      <c r="F10" s="686"/>
      <c r="G10" s="686" t="s">
        <v>222</v>
      </c>
      <c r="H10" s="686"/>
      <c r="I10" s="686"/>
      <c r="J10" s="686"/>
      <c r="K10" s="686"/>
      <c r="L10" s="686" t="s">
        <v>222</v>
      </c>
      <c r="M10" s="686"/>
      <c r="N10" s="686"/>
      <c r="O10" s="686"/>
      <c r="P10" s="686"/>
      <c r="Q10" s="686" t="s">
        <v>222</v>
      </c>
      <c r="R10" s="686"/>
      <c r="S10" s="686"/>
      <c r="T10" s="686"/>
      <c r="U10" s="686"/>
    </row>
    <row r="11" spans="1:21" ht="12.75" customHeight="1">
      <c r="A11" s="130"/>
      <c r="B11" s="415"/>
      <c r="C11" s="435" t="str">
        <f>C6</f>
        <v>第Ⅰ期</v>
      </c>
      <c r="D11" s="435" t="str">
        <f>D6</f>
        <v>第Ⅱ期</v>
      </c>
      <c r="E11" s="435" t="str">
        <f>E6</f>
        <v>第Ⅲ期</v>
      </c>
      <c r="F11" s="435" t="str">
        <f>F6</f>
        <v>第Ⅳ期</v>
      </c>
      <c r="G11" s="415"/>
      <c r="H11" s="435" t="str">
        <f>H6</f>
        <v>第Ⅰ期</v>
      </c>
      <c r="I11" s="435" t="str">
        <f>I6</f>
        <v>第Ⅱ期</v>
      </c>
      <c r="J11" s="435" t="str">
        <f>J6</f>
        <v>第Ⅲ期</v>
      </c>
      <c r="K11" s="435" t="str">
        <f>K6</f>
        <v>第Ⅳ期</v>
      </c>
      <c r="L11" s="415"/>
      <c r="M11" s="435" t="str">
        <f>M6</f>
        <v>第Ⅰ期</v>
      </c>
      <c r="N11" s="435" t="str">
        <f>N6</f>
        <v>第Ⅱ期</v>
      </c>
      <c r="O11" s="435" t="str">
        <f>O6</f>
        <v>第Ⅲ期</v>
      </c>
      <c r="P11" s="435" t="str">
        <f>P6</f>
        <v>第Ⅳ期</v>
      </c>
      <c r="Q11" s="415"/>
      <c r="R11" s="435" t="str">
        <f>R6</f>
        <v>第Ⅰ期</v>
      </c>
      <c r="S11" s="435" t="str">
        <f>S6</f>
        <v>第Ⅱ期</v>
      </c>
      <c r="T11" s="435" t="str">
        <f>T6</f>
        <v>第Ⅲ期</v>
      </c>
      <c r="U11" s="435" t="str">
        <f>U6</f>
        <v>第Ⅳ期</v>
      </c>
    </row>
    <row r="12" spans="1:21" ht="12.75" customHeight="1">
      <c r="A12" s="130"/>
      <c r="B12" s="418" t="s">
        <v>247</v>
      </c>
      <c r="C12" s="167">
        <f>'Ａ社'!K8</f>
        <v>0</v>
      </c>
      <c r="D12" s="167">
        <f>'Ａ社'!N8</f>
        <v>0</v>
      </c>
      <c r="E12" s="167">
        <f>'Ａ社'!Q8</f>
        <v>0</v>
      </c>
      <c r="F12" s="167">
        <f>'Ａ社'!T8</f>
        <v>0</v>
      </c>
      <c r="G12" s="418" t="s">
        <v>247</v>
      </c>
      <c r="H12" s="167">
        <f>'Ｂ社'!K8</f>
        <v>0</v>
      </c>
      <c r="I12" s="167">
        <f>'Ｂ社'!N8</f>
        <v>0</v>
      </c>
      <c r="J12" s="167">
        <f>'Ｂ社'!Q8</f>
        <v>0</v>
      </c>
      <c r="K12" s="167">
        <f>'Ｂ社'!T8</f>
        <v>0</v>
      </c>
      <c r="L12" s="418" t="s">
        <v>247</v>
      </c>
      <c r="M12" s="167">
        <f>'Ｃ社'!K8</f>
        <v>0</v>
      </c>
      <c r="N12" s="167">
        <f>'Ｃ社'!N8</f>
        <v>0</v>
      </c>
      <c r="O12" s="167">
        <f>'Ｃ社'!Q8</f>
        <v>0</v>
      </c>
      <c r="P12" s="167">
        <f>'Ｃ社'!T8</f>
        <v>0</v>
      </c>
      <c r="Q12" s="418" t="s">
        <v>247</v>
      </c>
      <c r="R12" s="167">
        <f>'Ｄ社'!K8</f>
        <v>0</v>
      </c>
      <c r="S12" s="167">
        <f>'Ｄ社'!N8</f>
        <v>0</v>
      </c>
      <c r="T12" s="167">
        <f>'Ｄ社'!Q8</f>
        <v>0</v>
      </c>
      <c r="U12" s="167">
        <f>'Ｄ社'!T8</f>
        <v>0</v>
      </c>
    </row>
    <row r="13" spans="1:21" ht="12.75" customHeight="1">
      <c r="A13" s="130"/>
      <c r="B13" s="418" t="s">
        <v>248</v>
      </c>
      <c r="C13" s="168">
        <f>'Ａ社'!K9</f>
        <v>0</v>
      </c>
      <c r="D13" s="168">
        <f>'Ａ社'!N9</f>
        <v>0</v>
      </c>
      <c r="E13" s="168">
        <f>'Ａ社'!Q9</f>
        <v>0</v>
      </c>
      <c r="F13" s="168">
        <f>'Ａ社'!T9</f>
        <v>0</v>
      </c>
      <c r="G13" s="418" t="s">
        <v>248</v>
      </c>
      <c r="H13" s="168">
        <f>'Ｂ社'!K9</f>
        <v>0</v>
      </c>
      <c r="I13" s="168">
        <f>'Ｂ社'!N9</f>
        <v>0</v>
      </c>
      <c r="J13" s="168">
        <f>'Ｂ社'!Q9</f>
        <v>0</v>
      </c>
      <c r="K13" s="168">
        <f>'Ｂ社'!T9</f>
        <v>0</v>
      </c>
      <c r="L13" s="418" t="s">
        <v>248</v>
      </c>
      <c r="M13" s="168">
        <f>'Ｃ社'!K9</f>
        <v>0</v>
      </c>
      <c r="N13" s="168">
        <f>'Ｃ社'!N9</f>
        <v>0</v>
      </c>
      <c r="O13" s="168">
        <f>'Ｃ社'!Q9</f>
        <v>0</v>
      </c>
      <c r="P13" s="168">
        <f>'Ｃ社'!T9</f>
        <v>0</v>
      </c>
      <c r="Q13" s="418" t="s">
        <v>248</v>
      </c>
      <c r="R13" s="168">
        <f>'Ｄ社'!K9</f>
        <v>0</v>
      </c>
      <c r="S13" s="168">
        <f>'Ｄ社'!N9</f>
        <v>0</v>
      </c>
      <c r="T13" s="168">
        <f>'Ｄ社'!Q9</f>
        <v>0</v>
      </c>
      <c r="U13" s="168">
        <f>'Ｄ社'!T9</f>
        <v>0</v>
      </c>
    </row>
    <row r="14" spans="1:21" ht="12.75" customHeight="1">
      <c r="A14" s="130"/>
      <c r="B14" s="418" t="s">
        <v>66</v>
      </c>
      <c r="C14" s="168">
        <f>'Ａ社'!K10</f>
        <v>0</v>
      </c>
      <c r="D14" s="168">
        <f>'Ａ社'!N10</f>
        <v>0</v>
      </c>
      <c r="E14" s="168">
        <f>'Ａ社'!Q10</f>
        <v>0</v>
      </c>
      <c r="F14" s="168">
        <f>'Ａ社'!T10</f>
        <v>0</v>
      </c>
      <c r="G14" s="418" t="s">
        <v>66</v>
      </c>
      <c r="H14" s="168">
        <f>'Ｂ社'!K10</f>
        <v>0</v>
      </c>
      <c r="I14" s="168">
        <f>'Ｂ社'!N10</f>
        <v>0</v>
      </c>
      <c r="J14" s="168">
        <f>'Ｂ社'!Q10</f>
        <v>0</v>
      </c>
      <c r="K14" s="168">
        <f>'Ｂ社'!T10</f>
        <v>0</v>
      </c>
      <c r="L14" s="418" t="s">
        <v>66</v>
      </c>
      <c r="M14" s="168">
        <f>'Ｃ社'!K10</f>
        <v>0</v>
      </c>
      <c r="N14" s="168">
        <f>'Ｃ社'!N10</f>
        <v>0</v>
      </c>
      <c r="O14" s="168">
        <f>'Ｃ社'!Q10</f>
        <v>0</v>
      </c>
      <c r="P14" s="168">
        <f>'Ｃ社'!T10</f>
        <v>0</v>
      </c>
      <c r="Q14" s="418" t="s">
        <v>66</v>
      </c>
      <c r="R14" s="168">
        <f>'Ｄ社'!K10</f>
        <v>0</v>
      </c>
      <c r="S14" s="168">
        <f>'Ｄ社'!N10</f>
        <v>0</v>
      </c>
      <c r="T14" s="168">
        <f>'Ｄ社'!Q10</f>
        <v>0</v>
      </c>
      <c r="U14" s="168">
        <f>'Ｄ社'!T10</f>
        <v>0</v>
      </c>
    </row>
    <row r="15" spans="1:21" ht="12.75" customHeight="1">
      <c r="A15" s="130"/>
      <c r="B15" s="418" t="s">
        <v>68</v>
      </c>
      <c r="C15" s="168">
        <f>'Ａ社'!K11</f>
        <v>0</v>
      </c>
      <c r="D15" s="168">
        <f>'Ａ社'!N11</f>
        <v>0</v>
      </c>
      <c r="E15" s="168">
        <f>'Ａ社'!Q11</f>
        <v>0</v>
      </c>
      <c r="F15" s="168">
        <f>'Ａ社'!T11</f>
        <v>0</v>
      </c>
      <c r="G15" s="418" t="s">
        <v>68</v>
      </c>
      <c r="H15" s="168">
        <f>'Ｂ社'!K11</f>
        <v>0</v>
      </c>
      <c r="I15" s="168">
        <f>'Ｂ社'!N11</f>
        <v>0</v>
      </c>
      <c r="J15" s="168">
        <f>'Ｂ社'!Q11</f>
        <v>0</v>
      </c>
      <c r="K15" s="168">
        <f>'Ｂ社'!T11</f>
        <v>0</v>
      </c>
      <c r="L15" s="418" t="s">
        <v>68</v>
      </c>
      <c r="M15" s="168">
        <f>'Ｃ社'!K11</f>
        <v>0</v>
      </c>
      <c r="N15" s="168">
        <f>'Ｃ社'!N11</f>
        <v>0</v>
      </c>
      <c r="O15" s="168">
        <f>'Ｃ社'!Q11</f>
        <v>0</v>
      </c>
      <c r="P15" s="168">
        <f>'Ｃ社'!T11</f>
        <v>0</v>
      </c>
      <c r="Q15" s="418" t="s">
        <v>68</v>
      </c>
      <c r="R15" s="168">
        <f>'Ｄ社'!K11</f>
        <v>0</v>
      </c>
      <c r="S15" s="168">
        <f>'Ｄ社'!N11</f>
        <v>0</v>
      </c>
      <c r="T15" s="168">
        <f>'Ｄ社'!Q11</f>
        <v>0</v>
      </c>
      <c r="U15" s="168">
        <f>'Ｄ社'!T11</f>
        <v>0</v>
      </c>
    </row>
    <row r="16" spans="1:21" ht="12.75" customHeight="1">
      <c r="A16" s="130"/>
      <c r="B16" s="418" t="s">
        <v>177</v>
      </c>
      <c r="C16" s="168">
        <f>'Ａ社'!K12</f>
        <v>0</v>
      </c>
      <c r="D16" s="168">
        <f>'Ａ社'!N12</f>
        <v>0</v>
      </c>
      <c r="E16" s="168">
        <f>'Ａ社'!Q12</f>
        <v>0</v>
      </c>
      <c r="F16" s="168">
        <f>'Ａ社'!T12</f>
        <v>0</v>
      </c>
      <c r="G16" s="418" t="s">
        <v>177</v>
      </c>
      <c r="H16" s="168">
        <f>'Ｂ社'!K12</f>
        <v>0</v>
      </c>
      <c r="I16" s="168">
        <f>'Ｂ社'!N12</f>
        <v>0</v>
      </c>
      <c r="J16" s="168">
        <f>'Ｂ社'!Q12</f>
        <v>0</v>
      </c>
      <c r="K16" s="168">
        <f>'Ｂ社'!T12</f>
        <v>0</v>
      </c>
      <c r="L16" s="418" t="s">
        <v>177</v>
      </c>
      <c r="M16" s="168">
        <f>'Ｃ社'!K12</f>
        <v>0</v>
      </c>
      <c r="N16" s="168">
        <f>'Ｃ社'!N12</f>
        <v>0</v>
      </c>
      <c r="O16" s="168">
        <f>'Ｃ社'!Q12</f>
        <v>0</v>
      </c>
      <c r="P16" s="168">
        <f>'Ｃ社'!T12</f>
        <v>0</v>
      </c>
      <c r="Q16" s="418" t="s">
        <v>177</v>
      </c>
      <c r="R16" s="168">
        <f>'Ｄ社'!K12</f>
        <v>0</v>
      </c>
      <c r="S16" s="168">
        <f>'Ｄ社'!N12</f>
        <v>0</v>
      </c>
      <c r="T16" s="168">
        <f>'Ｄ社'!Q12</f>
        <v>0</v>
      </c>
      <c r="U16" s="168">
        <f>'Ｄ社'!T12</f>
        <v>0</v>
      </c>
    </row>
    <row r="17" spans="1:21" ht="12.75" customHeight="1">
      <c r="A17" s="130"/>
      <c r="B17" s="130"/>
      <c r="C17" s="130"/>
      <c r="D17" s="130"/>
      <c r="E17" s="130"/>
      <c r="F17" s="130"/>
      <c r="G17" s="130"/>
      <c r="H17" s="130"/>
      <c r="I17" s="130"/>
      <c r="J17" s="130"/>
      <c r="K17" s="130"/>
      <c r="L17" s="130"/>
      <c r="M17" s="130"/>
      <c r="N17" s="130"/>
      <c r="O17" s="130"/>
      <c r="P17" s="130"/>
      <c r="Q17" s="130"/>
      <c r="R17" s="130"/>
      <c r="S17" s="130"/>
      <c r="T17" s="130"/>
      <c r="U17" s="130"/>
    </row>
    <row r="18" spans="1:21" ht="12.75" customHeight="1">
      <c r="A18" s="130"/>
      <c r="B18" s="686" t="s">
        <v>184</v>
      </c>
      <c r="C18" s="686"/>
      <c r="D18" s="686"/>
      <c r="E18" s="686"/>
      <c r="F18" s="686"/>
      <c r="G18" s="686" t="s">
        <v>184</v>
      </c>
      <c r="H18" s="686"/>
      <c r="I18" s="686"/>
      <c r="J18" s="686"/>
      <c r="K18" s="686"/>
      <c r="L18" s="686" t="s">
        <v>184</v>
      </c>
      <c r="M18" s="686"/>
      <c r="N18" s="686"/>
      <c r="O18" s="686"/>
      <c r="P18" s="686"/>
      <c r="Q18" s="686" t="s">
        <v>184</v>
      </c>
      <c r="R18" s="686"/>
      <c r="S18" s="686"/>
      <c r="T18" s="686"/>
      <c r="U18" s="686"/>
    </row>
    <row r="19" spans="1:21" ht="12.75" customHeight="1">
      <c r="A19" s="130"/>
      <c r="B19" s="436"/>
      <c r="C19" s="435" t="str">
        <f>C6</f>
        <v>第Ⅰ期</v>
      </c>
      <c r="D19" s="435" t="str">
        <f>D6</f>
        <v>第Ⅱ期</v>
      </c>
      <c r="E19" s="435" t="str">
        <f>E6</f>
        <v>第Ⅲ期</v>
      </c>
      <c r="F19" s="435" t="str">
        <f>F6</f>
        <v>第Ⅳ期</v>
      </c>
      <c r="G19" s="436"/>
      <c r="H19" s="435" t="str">
        <f>H6</f>
        <v>第Ⅰ期</v>
      </c>
      <c r="I19" s="435" t="str">
        <f>I6</f>
        <v>第Ⅱ期</v>
      </c>
      <c r="J19" s="435" t="str">
        <f>J6</f>
        <v>第Ⅲ期</v>
      </c>
      <c r="K19" s="435" t="str">
        <f>K6</f>
        <v>第Ⅳ期</v>
      </c>
      <c r="L19" s="436"/>
      <c r="M19" s="435" t="str">
        <f>M6</f>
        <v>第Ⅰ期</v>
      </c>
      <c r="N19" s="435" t="str">
        <f>N6</f>
        <v>第Ⅱ期</v>
      </c>
      <c r="O19" s="435" t="str">
        <f>O6</f>
        <v>第Ⅲ期</v>
      </c>
      <c r="P19" s="435" t="str">
        <f>P6</f>
        <v>第Ⅳ期</v>
      </c>
      <c r="Q19" s="436"/>
      <c r="R19" s="435" t="str">
        <f>R6</f>
        <v>第Ⅰ期</v>
      </c>
      <c r="S19" s="435" t="str">
        <f>S6</f>
        <v>第Ⅱ期</v>
      </c>
      <c r="T19" s="435" t="str">
        <f>T6</f>
        <v>第Ⅲ期</v>
      </c>
      <c r="U19" s="435" t="str">
        <f>U6</f>
        <v>第Ⅳ期</v>
      </c>
    </row>
    <row r="20" spans="1:21" ht="12.75" customHeight="1">
      <c r="A20" s="130"/>
      <c r="B20" s="421" t="s">
        <v>225</v>
      </c>
      <c r="C20" s="169">
        <f>'Ａ社'!L16</f>
        <v>0</v>
      </c>
      <c r="D20" s="169">
        <f>'Ａ社'!O16</f>
        <v>0</v>
      </c>
      <c r="E20" s="169">
        <f>'Ａ社'!R16</f>
        <v>0</v>
      </c>
      <c r="F20" s="169">
        <f>'Ａ社'!U16</f>
        <v>0</v>
      </c>
      <c r="G20" s="421" t="s">
        <v>225</v>
      </c>
      <c r="H20" s="169">
        <f>'Ｂ社'!L16</f>
        <v>0</v>
      </c>
      <c r="I20" s="169">
        <f>'Ｂ社'!O16</f>
        <v>0</v>
      </c>
      <c r="J20" s="169">
        <f>'Ｂ社'!R16</f>
        <v>0</v>
      </c>
      <c r="K20" s="169">
        <f>'Ｂ社'!U16</f>
        <v>0</v>
      </c>
      <c r="L20" s="421" t="s">
        <v>225</v>
      </c>
      <c r="M20" s="169">
        <f>'Ｃ社'!L16</f>
        <v>0</v>
      </c>
      <c r="N20" s="169">
        <f>'Ｃ社'!O16</f>
        <v>0</v>
      </c>
      <c r="O20" s="169">
        <f>'Ｃ社'!R16</f>
        <v>0</v>
      </c>
      <c r="P20" s="169">
        <f>'Ｃ社'!U16</f>
        <v>0</v>
      </c>
      <c r="Q20" s="421" t="s">
        <v>225</v>
      </c>
      <c r="R20" s="169">
        <f>'Ｄ社'!L16</f>
        <v>0</v>
      </c>
      <c r="S20" s="169">
        <f>'Ｄ社'!O16</f>
        <v>0</v>
      </c>
      <c r="T20" s="169">
        <f>'Ｄ社'!R16</f>
        <v>0</v>
      </c>
      <c r="U20" s="169">
        <f>'Ｄ社'!U16</f>
        <v>0</v>
      </c>
    </row>
    <row r="21" spans="1:21" ht="12.75" customHeight="1">
      <c r="A21" s="130"/>
      <c r="B21" s="421" t="s">
        <v>226</v>
      </c>
      <c r="C21" s="169">
        <f>'Ａ社'!L17</f>
        <v>0</v>
      </c>
      <c r="D21" s="169">
        <f>'Ａ社'!O17</f>
        <v>0</v>
      </c>
      <c r="E21" s="169">
        <f>'Ａ社'!R17</f>
        <v>0</v>
      </c>
      <c r="F21" s="169">
        <f>'Ａ社'!U17</f>
        <v>0</v>
      </c>
      <c r="G21" s="421" t="s">
        <v>226</v>
      </c>
      <c r="H21" s="169">
        <f>'Ｂ社'!L17</f>
        <v>0</v>
      </c>
      <c r="I21" s="169">
        <f>'Ｂ社'!O17</f>
        <v>0</v>
      </c>
      <c r="J21" s="169">
        <f>'Ｂ社'!R17</f>
        <v>0</v>
      </c>
      <c r="K21" s="169">
        <f>'Ｂ社'!U17</f>
        <v>0</v>
      </c>
      <c r="L21" s="421" t="s">
        <v>226</v>
      </c>
      <c r="M21" s="169">
        <f>'Ｃ社'!L17</f>
        <v>0</v>
      </c>
      <c r="N21" s="169">
        <f>'Ｃ社'!O17</f>
        <v>0</v>
      </c>
      <c r="O21" s="169">
        <f>'Ｃ社'!R17</f>
        <v>0</v>
      </c>
      <c r="P21" s="169">
        <f>'Ｃ社'!U17</f>
        <v>0</v>
      </c>
      <c r="Q21" s="421" t="s">
        <v>226</v>
      </c>
      <c r="R21" s="169">
        <f>'Ｄ社'!L17</f>
        <v>0</v>
      </c>
      <c r="S21" s="169">
        <f>'Ｄ社'!O17</f>
        <v>0</v>
      </c>
      <c r="T21" s="169">
        <f>'Ｄ社'!R17</f>
        <v>0</v>
      </c>
      <c r="U21" s="169">
        <f>'Ｄ社'!U17</f>
        <v>0</v>
      </c>
    </row>
    <row r="22" spans="1:21" ht="12.75" customHeight="1">
      <c r="A22" s="130"/>
      <c r="B22" s="421" t="s">
        <v>227</v>
      </c>
      <c r="C22" s="169">
        <f>'Ａ社'!L18</f>
        <v>4500000</v>
      </c>
      <c r="D22" s="169">
        <f>'Ａ社'!O18</f>
        <v>4500000</v>
      </c>
      <c r="E22" s="169">
        <f>'Ａ社'!R18</f>
        <v>4500000</v>
      </c>
      <c r="F22" s="169">
        <f>'Ａ社'!U18</f>
        <v>4500000</v>
      </c>
      <c r="G22" s="421" t="s">
        <v>227</v>
      </c>
      <c r="H22" s="169">
        <f>'Ｂ社'!L18</f>
        <v>4500000</v>
      </c>
      <c r="I22" s="169">
        <f>'Ｂ社'!O18</f>
        <v>4500000</v>
      </c>
      <c r="J22" s="169">
        <f>'Ｂ社'!R18</f>
        <v>4500000</v>
      </c>
      <c r="K22" s="169">
        <f>'Ｂ社'!U18</f>
        <v>4500000</v>
      </c>
      <c r="L22" s="421" t="s">
        <v>227</v>
      </c>
      <c r="M22" s="169">
        <f>'Ｃ社'!L18</f>
        <v>4500000</v>
      </c>
      <c r="N22" s="169">
        <f>'Ｃ社'!O18</f>
        <v>4500000</v>
      </c>
      <c r="O22" s="169">
        <f>'Ｃ社'!R18</f>
        <v>4500000</v>
      </c>
      <c r="P22" s="169">
        <f>'Ｃ社'!U18</f>
        <v>4500000</v>
      </c>
      <c r="Q22" s="421" t="s">
        <v>227</v>
      </c>
      <c r="R22" s="169">
        <f>'Ｄ社'!L18</f>
        <v>4500000</v>
      </c>
      <c r="S22" s="169">
        <f>'Ｄ社'!O18</f>
        <v>4500000</v>
      </c>
      <c r="T22" s="169">
        <f>'Ｄ社'!R18</f>
        <v>4500000</v>
      </c>
      <c r="U22" s="169">
        <f>'Ｄ社'!U18</f>
        <v>4500000</v>
      </c>
    </row>
    <row r="23" spans="1:21" ht="12.75" customHeight="1">
      <c r="A23" s="130"/>
      <c r="B23" s="422" t="s">
        <v>228</v>
      </c>
      <c r="C23" s="170">
        <f>'Ａ社'!L19</f>
        <v>0</v>
      </c>
      <c r="D23" s="170">
        <f>'Ａ社'!O19</f>
        <v>0</v>
      </c>
      <c r="E23" s="170">
        <f>'Ａ社'!R19</f>
        <v>0</v>
      </c>
      <c r="F23" s="170">
        <f>'Ａ社'!U19</f>
        <v>0</v>
      </c>
      <c r="G23" s="422" t="s">
        <v>228</v>
      </c>
      <c r="H23" s="170">
        <f>'Ｂ社'!L19</f>
        <v>0</v>
      </c>
      <c r="I23" s="170">
        <f>'Ｂ社'!O19</f>
        <v>0</v>
      </c>
      <c r="J23" s="170">
        <f>'Ｂ社'!R19</f>
        <v>0</v>
      </c>
      <c r="K23" s="170">
        <f>'Ｂ社'!U19</f>
        <v>0</v>
      </c>
      <c r="L23" s="422" t="s">
        <v>228</v>
      </c>
      <c r="M23" s="170">
        <f>'Ｃ社'!L19</f>
        <v>0</v>
      </c>
      <c r="N23" s="170">
        <f>'Ｃ社'!O19</f>
        <v>0</v>
      </c>
      <c r="O23" s="170">
        <f>'Ｃ社'!R19</f>
        <v>0</v>
      </c>
      <c r="P23" s="170">
        <f>'Ｃ社'!U19</f>
        <v>0</v>
      </c>
      <c r="Q23" s="422" t="s">
        <v>228</v>
      </c>
      <c r="R23" s="170">
        <f>'Ｄ社'!L19</f>
        <v>0</v>
      </c>
      <c r="S23" s="170">
        <f>'Ｄ社'!O19</f>
        <v>0</v>
      </c>
      <c r="T23" s="170">
        <f>'Ｄ社'!R19</f>
        <v>0</v>
      </c>
      <c r="U23" s="170">
        <f>'Ｄ社'!U19</f>
        <v>0</v>
      </c>
    </row>
    <row r="24" spans="1:21" ht="12.75" customHeight="1">
      <c r="A24" s="130"/>
      <c r="B24" s="422" t="s">
        <v>229</v>
      </c>
      <c r="C24" s="171">
        <f>'Ａ社'!L20</f>
        <v>2100000</v>
      </c>
      <c r="D24" s="171">
        <f>'Ａ社'!O20</f>
        <v>2100000</v>
      </c>
      <c r="E24" s="171">
        <f>'Ａ社'!R20</f>
        <v>2100000</v>
      </c>
      <c r="F24" s="171">
        <f>'Ａ社'!U20</f>
        <v>2100000</v>
      </c>
      <c r="G24" s="422" t="s">
        <v>229</v>
      </c>
      <c r="H24" s="171">
        <f>'Ｂ社'!L20</f>
        <v>2100000</v>
      </c>
      <c r="I24" s="171">
        <f>'Ｂ社'!O20</f>
        <v>2100000</v>
      </c>
      <c r="J24" s="171">
        <f>'Ｂ社'!R20</f>
        <v>2100000</v>
      </c>
      <c r="K24" s="171">
        <f>'Ｂ社'!U20</f>
        <v>2100000</v>
      </c>
      <c r="L24" s="422" t="s">
        <v>229</v>
      </c>
      <c r="M24" s="171">
        <f>'Ｃ社'!L20</f>
        <v>2100000</v>
      </c>
      <c r="N24" s="171">
        <f>'Ｃ社'!O20</f>
        <v>2100000</v>
      </c>
      <c r="O24" s="171">
        <f>'Ｃ社'!R20</f>
        <v>2100000</v>
      </c>
      <c r="P24" s="171">
        <f>'Ｃ社'!U20</f>
        <v>2100000</v>
      </c>
      <c r="Q24" s="422" t="s">
        <v>229</v>
      </c>
      <c r="R24" s="171">
        <f>'Ｄ社'!L20</f>
        <v>2100000</v>
      </c>
      <c r="S24" s="171">
        <f>'Ｄ社'!O20</f>
        <v>2100000</v>
      </c>
      <c r="T24" s="171">
        <f>'Ｄ社'!R20</f>
        <v>2100000</v>
      </c>
      <c r="U24" s="171">
        <f>'Ｄ社'!U20</f>
        <v>2100000</v>
      </c>
    </row>
    <row r="25" spans="1:21" ht="12.75" customHeight="1">
      <c r="A25" s="130"/>
      <c r="B25" s="423" t="s">
        <v>230</v>
      </c>
      <c r="C25" s="172">
        <f>'Ａ社'!L21</f>
        <v>0</v>
      </c>
      <c r="D25" s="172">
        <f>'Ａ社'!O21</f>
        <v>0</v>
      </c>
      <c r="E25" s="172">
        <f>'Ａ社'!R21</f>
        <v>0</v>
      </c>
      <c r="F25" s="172">
        <f>'Ａ社'!U21</f>
        <v>0</v>
      </c>
      <c r="G25" s="423" t="s">
        <v>230</v>
      </c>
      <c r="H25" s="172">
        <f>'Ｂ社'!L21</f>
        <v>0</v>
      </c>
      <c r="I25" s="172">
        <f>'Ｂ社'!O21</f>
        <v>0</v>
      </c>
      <c r="J25" s="172">
        <f>'Ｂ社'!R21</f>
        <v>0</v>
      </c>
      <c r="K25" s="172">
        <f>'Ｂ社'!U21</f>
        <v>0</v>
      </c>
      <c r="L25" s="423" t="s">
        <v>230</v>
      </c>
      <c r="M25" s="172">
        <f>'Ｃ社'!L21</f>
        <v>0</v>
      </c>
      <c r="N25" s="172">
        <f>'Ｃ社'!O21</f>
        <v>0</v>
      </c>
      <c r="O25" s="172">
        <f>'Ｃ社'!R21</f>
        <v>0</v>
      </c>
      <c r="P25" s="172">
        <f>'Ｃ社'!U21</f>
        <v>0</v>
      </c>
      <c r="Q25" s="423" t="s">
        <v>230</v>
      </c>
      <c r="R25" s="172">
        <f>'Ｄ社'!L21</f>
        <v>0</v>
      </c>
      <c r="S25" s="172">
        <f>'Ｄ社'!O21</f>
        <v>0</v>
      </c>
      <c r="T25" s="172">
        <f>'Ｄ社'!R21</f>
        <v>0</v>
      </c>
      <c r="U25" s="172">
        <f>'Ｄ社'!U21</f>
        <v>0</v>
      </c>
    </row>
    <row r="26" spans="1:21" ht="12.75" customHeight="1">
      <c r="A26" s="130"/>
      <c r="B26" s="424" t="s">
        <v>73</v>
      </c>
      <c r="C26" s="173">
        <f>'Ａ社'!L22</f>
        <v>-6600000</v>
      </c>
      <c r="D26" s="173">
        <f>'Ａ社'!O22</f>
        <v>-6600000</v>
      </c>
      <c r="E26" s="173">
        <f>'Ａ社'!R22</f>
        <v>-6600000</v>
      </c>
      <c r="F26" s="173">
        <f>'Ａ社'!U22</f>
        <v>-6600000</v>
      </c>
      <c r="G26" s="424" t="s">
        <v>73</v>
      </c>
      <c r="H26" s="173">
        <f>'Ｂ社'!L22</f>
        <v>-6600000</v>
      </c>
      <c r="I26" s="173">
        <f>'Ｂ社'!O22</f>
        <v>-6600000</v>
      </c>
      <c r="J26" s="173">
        <f>'Ｂ社'!R22</f>
        <v>-6600000</v>
      </c>
      <c r="K26" s="173">
        <f>'Ｂ社'!U22</f>
        <v>-6600000</v>
      </c>
      <c r="L26" s="424" t="s">
        <v>73</v>
      </c>
      <c r="M26" s="173">
        <f>'Ｃ社'!L22</f>
        <v>-6600000</v>
      </c>
      <c r="N26" s="173">
        <f>'Ｃ社'!O22</f>
        <v>-6600000</v>
      </c>
      <c r="O26" s="173">
        <f>'Ｃ社'!R22</f>
        <v>-6600000</v>
      </c>
      <c r="P26" s="173">
        <f>'Ｃ社'!U22</f>
        <v>-6600000</v>
      </c>
      <c r="Q26" s="424" t="s">
        <v>73</v>
      </c>
      <c r="R26" s="173">
        <f>'Ｄ社'!L22</f>
        <v>-6600000</v>
      </c>
      <c r="S26" s="173">
        <f>'Ｄ社'!O22</f>
        <v>-6600000</v>
      </c>
      <c r="T26" s="173">
        <f>'Ｄ社'!R22</f>
        <v>-6600000</v>
      </c>
      <c r="U26" s="173">
        <f>'Ｄ社'!U22</f>
        <v>-6600000</v>
      </c>
    </row>
    <row r="27" spans="1:21" ht="12.75" customHeight="1">
      <c r="A27" s="130"/>
      <c r="B27" s="425" t="s">
        <v>77</v>
      </c>
      <c r="C27" s="466" t="str">
        <f>'Ａ社'!L23</f>
        <v>当期赤字！</v>
      </c>
      <c r="D27" s="466" t="str">
        <f>'Ａ社'!O23</f>
        <v>当期赤字！</v>
      </c>
      <c r="E27" s="466" t="str">
        <f>'Ａ社'!R23</f>
        <v>当期赤字！</v>
      </c>
      <c r="F27" s="466" t="str">
        <f>'Ａ社'!U23</f>
        <v>当期赤字！</v>
      </c>
      <c r="G27" s="425" t="s">
        <v>77</v>
      </c>
      <c r="H27" s="466" t="str">
        <f>'Ｂ社'!L23</f>
        <v>当期赤字！</v>
      </c>
      <c r="I27" s="466" t="str">
        <f>'Ｂ社'!O23</f>
        <v>当期赤字！</v>
      </c>
      <c r="J27" s="466" t="str">
        <f>'Ｂ社'!R23</f>
        <v>当期赤字！</v>
      </c>
      <c r="K27" s="466" t="str">
        <f>'Ｂ社'!U23</f>
        <v>当期赤字！</v>
      </c>
      <c r="L27" s="425" t="s">
        <v>77</v>
      </c>
      <c r="M27" s="466" t="str">
        <f>'Ｃ社'!L23</f>
        <v>当期赤字！</v>
      </c>
      <c r="N27" s="466" t="str">
        <f>'Ｃ社'!O23</f>
        <v>当期赤字！</v>
      </c>
      <c r="O27" s="466" t="str">
        <f>'Ｃ社'!R23</f>
        <v>当期赤字！</v>
      </c>
      <c r="P27" s="466" t="str">
        <f>'Ｃ社'!U23</f>
        <v>当期赤字！</v>
      </c>
      <c r="Q27" s="425" t="s">
        <v>77</v>
      </c>
      <c r="R27" s="466" t="str">
        <f>'Ｄ社'!L23</f>
        <v>当期赤字！</v>
      </c>
      <c r="S27" s="466" t="str">
        <f>'Ｄ社'!O23</f>
        <v>当期赤字！</v>
      </c>
      <c r="T27" s="466" t="str">
        <f>'Ｄ社'!R23</f>
        <v>当期赤字！</v>
      </c>
      <c r="U27" s="466" t="str">
        <f>'Ｄ社'!U23</f>
        <v>当期赤字！</v>
      </c>
    </row>
    <row r="28" spans="1:21" ht="12.75" customHeight="1">
      <c r="A28" s="130"/>
      <c r="B28" s="130"/>
      <c r="C28" s="130"/>
      <c r="D28" s="130"/>
      <c r="E28" s="130"/>
      <c r="F28" s="130"/>
      <c r="G28" s="130"/>
      <c r="H28" s="130"/>
      <c r="I28" s="130"/>
      <c r="J28" s="130"/>
      <c r="K28" s="130"/>
      <c r="L28" s="130"/>
      <c r="M28" s="130"/>
      <c r="N28" s="130"/>
      <c r="O28" s="130"/>
      <c r="P28" s="130"/>
      <c r="Q28" s="130"/>
      <c r="R28" s="130"/>
      <c r="S28" s="130"/>
      <c r="T28" s="130"/>
      <c r="U28" s="130"/>
    </row>
    <row r="29" spans="1:21" ht="12.75" customHeight="1">
      <c r="A29" s="130"/>
      <c r="B29" s="686" t="s">
        <v>185</v>
      </c>
      <c r="C29" s="686"/>
      <c r="D29" s="686"/>
      <c r="E29" s="686"/>
      <c r="F29" s="686"/>
      <c r="G29" s="686" t="s">
        <v>185</v>
      </c>
      <c r="H29" s="686"/>
      <c r="I29" s="686"/>
      <c r="J29" s="686"/>
      <c r="K29" s="686"/>
      <c r="L29" s="686" t="s">
        <v>185</v>
      </c>
      <c r="M29" s="686"/>
      <c r="N29" s="686"/>
      <c r="O29" s="686"/>
      <c r="P29" s="686"/>
      <c r="Q29" s="686" t="s">
        <v>185</v>
      </c>
      <c r="R29" s="686"/>
      <c r="S29" s="686"/>
      <c r="T29" s="686"/>
      <c r="U29" s="686"/>
    </row>
    <row r="30" spans="1:21" ht="12.75" customHeight="1">
      <c r="A30" s="130"/>
      <c r="B30" s="437"/>
      <c r="C30" s="435" t="str">
        <f>C6</f>
        <v>第Ⅰ期</v>
      </c>
      <c r="D30" s="435" t="str">
        <f>D6</f>
        <v>第Ⅱ期</v>
      </c>
      <c r="E30" s="435" t="str">
        <f>E6</f>
        <v>第Ⅲ期</v>
      </c>
      <c r="F30" s="435" t="str">
        <f>F6</f>
        <v>第Ⅳ期</v>
      </c>
      <c r="G30" s="437"/>
      <c r="H30" s="435" t="str">
        <f>H6</f>
        <v>第Ⅰ期</v>
      </c>
      <c r="I30" s="435" t="str">
        <f>I6</f>
        <v>第Ⅱ期</v>
      </c>
      <c r="J30" s="435" t="str">
        <f>J6</f>
        <v>第Ⅲ期</v>
      </c>
      <c r="K30" s="435" t="str">
        <f>K6</f>
        <v>第Ⅳ期</v>
      </c>
      <c r="L30" s="437"/>
      <c r="M30" s="435" t="str">
        <f>M6</f>
        <v>第Ⅰ期</v>
      </c>
      <c r="N30" s="435" t="str">
        <f>N6</f>
        <v>第Ⅱ期</v>
      </c>
      <c r="O30" s="435" t="str">
        <f>O6</f>
        <v>第Ⅲ期</v>
      </c>
      <c r="P30" s="435" t="str">
        <f>P6</f>
        <v>第Ⅳ期</v>
      </c>
      <c r="Q30" s="437"/>
      <c r="R30" s="435" t="str">
        <f>R6</f>
        <v>第Ⅰ期</v>
      </c>
      <c r="S30" s="435" t="str">
        <f>S6</f>
        <v>第Ⅱ期</v>
      </c>
      <c r="T30" s="435" t="str">
        <f>T6</f>
        <v>第Ⅲ期</v>
      </c>
      <c r="U30" s="435" t="str">
        <f>U6</f>
        <v>第Ⅳ期</v>
      </c>
    </row>
    <row r="31" spans="1:21" ht="12.75" customHeight="1">
      <c r="A31" s="130"/>
      <c r="B31" s="427" t="s">
        <v>231</v>
      </c>
      <c r="C31" s="174">
        <f>'Ａ社'!L27</f>
        <v>43400000</v>
      </c>
      <c r="D31" s="174">
        <f>'Ａ社'!O27</f>
        <v>36800000</v>
      </c>
      <c r="E31" s="174">
        <f>'Ａ社'!R27</f>
        <v>30200000</v>
      </c>
      <c r="F31" s="174">
        <f>'Ａ社'!U27</f>
        <v>23600000</v>
      </c>
      <c r="G31" s="427" t="s">
        <v>231</v>
      </c>
      <c r="H31" s="174">
        <f>'Ｂ社'!L27</f>
        <v>43400000</v>
      </c>
      <c r="I31" s="174">
        <f>'Ｂ社'!O27</f>
        <v>36800000</v>
      </c>
      <c r="J31" s="174">
        <f>'Ｂ社'!R27</f>
        <v>30200000</v>
      </c>
      <c r="K31" s="174">
        <f>'Ｂ社'!U27</f>
        <v>23600000</v>
      </c>
      <c r="L31" s="427" t="s">
        <v>231</v>
      </c>
      <c r="M31" s="174">
        <f>'Ｃ社'!L27</f>
        <v>43400000</v>
      </c>
      <c r="N31" s="174">
        <f>'Ｃ社'!O27</f>
        <v>36800000</v>
      </c>
      <c r="O31" s="174">
        <f>'Ｃ社'!R27</f>
        <v>30200000</v>
      </c>
      <c r="P31" s="174">
        <f>'Ｃ社'!U27</f>
        <v>23600000</v>
      </c>
      <c r="Q31" s="427" t="s">
        <v>231</v>
      </c>
      <c r="R31" s="174">
        <f>'Ｄ社'!L27</f>
        <v>43400000</v>
      </c>
      <c r="S31" s="174">
        <f>'Ｄ社'!O27</f>
        <v>36800000</v>
      </c>
      <c r="T31" s="174">
        <f>'Ｄ社'!R27</f>
        <v>30200000</v>
      </c>
      <c r="U31" s="174">
        <f>'Ｄ社'!U27</f>
        <v>23600000</v>
      </c>
    </row>
    <row r="32" spans="1:21" ht="12.75" customHeight="1">
      <c r="A32" s="130"/>
      <c r="B32" s="428" t="s">
        <v>232</v>
      </c>
      <c r="C32" s="172">
        <f>'Ａ社'!L28</f>
        <v>0</v>
      </c>
      <c r="D32" s="172">
        <f>'Ａ社'!O28</f>
        <v>0</v>
      </c>
      <c r="E32" s="172">
        <f>'Ａ社'!R28</f>
        <v>0</v>
      </c>
      <c r="F32" s="172">
        <f>'Ａ社'!U28</f>
        <v>0</v>
      </c>
      <c r="G32" s="428" t="s">
        <v>232</v>
      </c>
      <c r="H32" s="172">
        <f>'Ｂ社'!L28</f>
        <v>0</v>
      </c>
      <c r="I32" s="172">
        <f>'Ｂ社'!O28</f>
        <v>0</v>
      </c>
      <c r="J32" s="172">
        <f>'Ｂ社'!R28</f>
        <v>0</v>
      </c>
      <c r="K32" s="172">
        <f>'Ｂ社'!U28</f>
        <v>0</v>
      </c>
      <c r="L32" s="428" t="s">
        <v>232</v>
      </c>
      <c r="M32" s="172">
        <f>'Ｃ社'!L28</f>
        <v>0</v>
      </c>
      <c r="N32" s="172">
        <f>'Ｃ社'!O28</f>
        <v>0</v>
      </c>
      <c r="O32" s="172">
        <f>'Ｃ社'!R28</f>
        <v>0</v>
      </c>
      <c r="P32" s="172">
        <f>'Ｃ社'!U28</f>
        <v>0</v>
      </c>
      <c r="Q32" s="428" t="s">
        <v>232</v>
      </c>
      <c r="R32" s="172">
        <f>'Ｄ社'!L28</f>
        <v>0</v>
      </c>
      <c r="S32" s="172">
        <f>'Ｄ社'!O28</f>
        <v>0</v>
      </c>
      <c r="T32" s="172">
        <f>'Ｄ社'!R28</f>
        <v>0</v>
      </c>
      <c r="U32" s="172">
        <f>'Ｄ社'!U28</f>
        <v>0</v>
      </c>
    </row>
    <row r="33" spans="1:21" ht="12.75" customHeight="1">
      <c r="A33" s="130"/>
      <c r="B33" s="429" t="s">
        <v>233</v>
      </c>
      <c r="C33" s="175">
        <f>'Ａ社'!L29</f>
        <v>43400000</v>
      </c>
      <c r="D33" s="175">
        <f>'Ａ社'!O29</f>
        <v>36800000</v>
      </c>
      <c r="E33" s="175">
        <f>'Ａ社'!R29</f>
        <v>30200000</v>
      </c>
      <c r="F33" s="175">
        <f>'Ａ社'!U29</f>
        <v>23600000</v>
      </c>
      <c r="G33" s="429" t="s">
        <v>233</v>
      </c>
      <c r="H33" s="175">
        <f>'Ｂ社'!L29</f>
        <v>43400000</v>
      </c>
      <c r="I33" s="175">
        <f>'Ｂ社'!O29</f>
        <v>36800000</v>
      </c>
      <c r="J33" s="175">
        <f>'Ｂ社'!R29</f>
        <v>30200000</v>
      </c>
      <c r="K33" s="175">
        <f>'Ｂ社'!U29</f>
        <v>23600000</v>
      </c>
      <c r="L33" s="429" t="s">
        <v>233</v>
      </c>
      <c r="M33" s="175">
        <f>'Ｃ社'!L29</f>
        <v>43400000</v>
      </c>
      <c r="N33" s="175">
        <f>'Ｃ社'!O29</f>
        <v>36800000</v>
      </c>
      <c r="O33" s="175">
        <f>'Ｃ社'!R29</f>
        <v>30200000</v>
      </c>
      <c r="P33" s="175">
        <f>'Ｃ社'!U29</f>
        <v>23600000</v>
      </c>
      <c r="Q33" s="429" t="s">
        <v>233</v>
      </c>
      <c r="R33" s="175">
        <f>'Ｄ社'!L29</f>
        <v>43400000</v>
      </c>
      <c r="S33" s="175">
        <f>'Ｄ社'!O29</f>
        <v>36800000</v>
      </c>
      <c r="T33" s="175">
        <f>'Ｄ社'!R29</f>
        <v>30200000</v>
      </c>
      <c r="U33" s="175">
        <f>'Ｄ社'!U29</f>
        <v>23600000</v>
      </c>
    </row>
    <row r="34" spans="1:21" ht="12.75" customHeight="1">
      <c r="A34" s="130"/>
      <c r="B34" s="427" t="s">
        <v>234</v>
      </c>
      <c r="C34" s="174">
        <f>'Ａ社'!L30</f>
        <v>0</v>
      </c>
      <c r="D34" s="174">
        <f>'Ａ社'!O30</f>
        <v>0</v>
      </c>
      <c r="E34" s="174">
        <f>'Ａ社'!R30</f>
        <v>0</v>
      </c>
      <c r="F34" s="174">
        <f>'Ａ社'!U30</f>
        <v>0</v>
      </c>
      <c r="G34" s="427" t="s">
        <v>234</v>
      </c>
      <c r="H34" s="174">
        <f>'Ｂ社'!L30</f>
        <v>0</v>
      </c>
      <c r="I34" s="174">
        <f>'Ｂ社'!O30</f>
        <v>0</v>
      </c>
      <c r="J34" s="174">
        <f>'Ｂ社'!R30</f>
        <v>0</v>
      </c>
      <c r="K34" s="174">
        <f>'Ｂ社'!U30</f>
        <v>0</v>
      </c>
      <c r="L34" s="427" t="s">
        <v>234</v>
      </c>
      <c r="M34" s="174">
        <f>'Ｃ社'!L30</f>
        <v>0</v>
      </c>
      <c r="N34" s="174">
        <f>'Ｃ社'!O30</f>
        <v>0</v>
      </c>
      <c r="O34" s="174">
        <f>'Ｃ社'!R30</f>
        <v>0</v>
      </c>
      <c r="P34" s="174">
        <f>'Ｃ社'!U30</f>
        <v>0</v>
      </c>
      <c r="Q34" s="427" t="s">
        <v>234</v>
      </c>
      <c r="R34" s="174">
        <f>'Ｄ社'!L30</f>
        <v>0</v>
      </c>
      <c r="S34" s="174">
        <f>'Ｄ社'!O30</f>
        <v>0</v>
      </c>
      <c r="T34" s="174">
        <f>'Ｄ社'!R30</f>
        <v>0</v>
      </c>
      <c r="U34" s="174">
        <f>'Ｄ社'!U30</f>
        <v>0</v>
      </c>
    </row>
    <row r="35" spans="1:21" ht="12.75" customHeight="1">
      <c r="A35" s="130"/>
      <c r="B35" s="430" t="s">
        <v>235</v>
      </c>
      <c r="C35" s="154">
        <f>'Ａ社'!L31</f>
        <v>10000000</v>
      </c>
      <c r="D35" s="154">
        <f>'Ａ社'!O31</f>
        <v>10000000</v>
      </c>
      <c r="E35" s="154">
        <f>'Ａ社'!R31</f>
        <v>10000000</v>
      </c>
      <c r="F35" s="154">
        <f>'Ａ社'!U31</f>
        <v>10000000</v>
      </c>
      <c r="G35" s="430" t="s">
        <v>235</v>
      </c>
      <c r="H35" s="154">
        <f>'Ｂ社'!L31</f>
        <v>10000000</v>
      </c>
      <c r="I35" s="154">
        <f>'Ｂ社'!O31</f>
        <v>10000000</v>
      </c>
      <c r="J35" s="154">
        <f>'Ｂ社'!R31</f>
        <v>10000000</v>
      </c>
      <c r="K35" s="154">
        <f>'Ｂ社'!U31</f>
        <v>10000000</v>
      </c>
      <c r="L35" s="430" t="s">
        <v>235</v>
      </c>
      <c r="M35" s="154">
        <f>'Ｃ社'!L31</f>
        <v>10000000</v>
      </c>
      <c r="N35" s="154">
        <f>'Ｃ社'!O31</f>
        <v>10000000</v>
      </c>
      <c r="O35" s="154">
        <f>'Ｃ社'!R31</f>
        <v>10000000</v>
      </c>
      <c r="P35" s="154">
        <f>'Ｃ社'!U31</f>
        <v>10000000</v>
      </c>
      <c r="Q35" s="430" t="s">
        <v>235</v>
      </c>
      <c r="R35" s="154">
        <f>'Ｄ社'!L31</f>
        <v>10000000</v>
      </c>
      <c r="S35" s="154">
        <f>'Ｄ社'!O31</f>
        <v>10000000</v>
      </c>
      <c r="T35" s="154">
        <f>'Ｄ社'!R31</f>
        <v>10000000</v>
      </c>
      <c r="U35" s="154">
        <f>'Ｄ社'!U31</f>
        <v>10000000</v>
      </c>
    </row>
    <row r="36" spans="1:21" ht="12.75" customHeight="1">
      <c r="A36" s="130"/>
      <c r="B36" s="428" t="s">
        <v>74</v>
      </c>
      <c r="C36" s="155">
        <f>'Ａ社'!L32</f>
        <v>-6600000</v>
      </c>
      <c r="D36" s="155">
        <f>'Ａ社'!O32</f>
        <v>-13200000</v>
      </c>
      <c r="E36" s="155">
        <f>'Ａ社'!R32</f>
        <v>-19800000</v>
      </c>
      <c r="F36" s="155">
        <f>'Ａ社'!U32</f>
        <v>-26400000</v>
      </c>
      <c r="G36" s="428" t="s">
        <v>74</v>
      </c>
      <c r="H36" s="155">
        <f>'Ｂ社'!L32</f>
        <v>-6600000</v>
      </c>
      <c r="I36" s="155">
        <f>'Ｂ社'!O32</f>
        <v>-13200000</v>
      </c>
      <c r="J36" s="155">
        <f>'Ｂ社'!R32</f>
        <v>-19800000</v>
      </c>
      <c r="K36" s="155">
        <f>'Ｂ社'!U32</f>
        <v>-26400000</v>
      </c>
      <c r="L36" s="428" t="s">
        <v>74</v>
      </c>
      <c r="M36" s="155">
        <f>'Ｃ社'!L32</f>
        <v>-6600000</v>
      </c>
      <c r="N36" s="155">
        <f>'Ｃ社'!O32</f>
        <v>-13200000</v>
      </c>
      <c r="O36" s="155">
        <f>'Ｃ社'!R32</f>
        <v>-19800000</v>
      </c>
      <c r="P36" s="155">
        <f>'Ｃ社'!U32</f>
        <v>-26400000</v>
      </c>
      <c r="Q36" s="428" t="s">
        <v>74</v>
      </c>
      <c r="R36" s="155">
        <f>'Ｄ社'!L32</f>
        <v>-6600000</v>
      </c>
      <c r="S36" s="155">
        <f>'Ｄ社'!O32</f>
        <v>-13200000</v>
      </c>
      <c r="T36" s="155">
        <f>'Ｄ社'!R32</f>
        <v>-19800000</v>
      </c>
      <c r="U36" s="155">
        <f>'Ｄ社'!U32</f>
        <v>-26400000</v>
      </c>
    </row>
    <row r="37" spans="1:21" ht="12.75" customHeight="1">
      <c r="A37" s="130"/>
      <c r="B37" s="429" t="s">
        <v>236</v>
      </c>
      <c r="C37" s="175">
        <f>'Ａ社'!L33</f>
        <v>3400000</v>
      </c>
      <c r="D37" s="175">
        <f>'Ａ社'!O33</f>
        <v>-3200000</v>
      </c>
      <c r="E37" s="175">
        <f>'Ａ社'!R33</f>
        <v>-9800000</v>
      </c>
      <c r="F37" s="175">
        <f>'Ａ社'!U33</f>
        <v>-16400000</v>
      </c>
      <c r="G37" s="429" t="s">
        <v>236</v>
      </c>
      <c r="H37" s="175">
        <f>'Ｂ社'!L33</f>
        <v>3400000</v>
      </c>
      <c r="I37" s="175">
        <f>'Ｂ社'!O33</f>
        <v>-3200000</v>
      </c>
      <c r="J37" s="175">
        <f>'Ｂ社'!R33</f>
        <v>-9800000</v>
      </c>
      <c r="K37" s="175">
        <f>'Ｂ社'!U33</f>
        <v>-16400000</v>
      </c>
      <c r="L37" s="429" t="s">
        <v>236</v>
      </c>
      <c r="M37" s="175">
        <f>'Ｃ社'!L33</f>
        <v>3400000</v>
      </c>
      <c r="N37" s="175">
        <f>'Ｃ社'!O33</f>
        <v>-3200000</v>
      </c>
      <c r="O37" s="175">
        <f>'Ｃ社'!R33</f>
        <v>-9800000</v>
      </c>
      <c r="P37" s="175">
        <f>'Ｃ社'!U33</f>
        <v>-16400000</v>
      </c>
      <c r="Q37" s="429" t="s">
        <v>236</v>
      </c>
      <c r="R37" s="175">
        <f>'Ｄ社'!L33</f>
        <v>3400000</v>
      </c>
      <c r="S37" s="175">
        <f>'Ｄ社'!O33</f>
        <v>-3200000</v>
      </c>
      <c r="T37" s="175">
        <f>'Ｄ社'!R33</f>
        <v>-9800000</v>
      </c>
      <c r="U37" s="175">
        <f>'Ｄ社'!U33</f>
        <v>-16400000</v>
      </c>
    </row>
    <row r="38" spans="1:21" ht="12.75" customHeight="1">
      <c r="A38" s="130"/>
      <c r="B38" s="613" t="s">
        <v>77</v>
      </c>
      <c r="C38" s="468" t="str">
        <f>'Ａ社'!L34</f>
        <v>累積赤字！</v>
      </c>
      <c r="D38" s="468" t="str">
        <f>'Ａ社'!O34</f>
        <v>累積赤字！</v>
      </c>
      <c r="E38" s="468" t="str">
        <f>'Ａ社'!R34</f>
        <v>累積赤字！</v>
      </c>
      <c r="F38" s="468" t="str">
        <f>'Ａ社'!U34</f>
        <v>累積赤字！</v>
      </c>
      <c r="G38" s="613" t="s">
        <v>77</v>
      </c>
      <c r="H38" s="468" t="str">
        <f>'Ｂ社'!L34</f>
        <v>累積赤字！</v>
      </c>
      <c r="I38" s="468" t="str">
        <f>'Ｂ社'!O34</f>
        <v>累積赤字！</v>
      </c>
      <c r="J38" s="468" t="str">
        <f>'Ｂ社'!R34</f>
        <v>累積赤字！</v>
      </c>
      <c r="K38" s="468" t="str">
        <f>'Ｂ社'!U34</f>
        <v>累積赤字！</v>
      </c>
      <c r="L38" s="613" t="s">
        <v>77</v>
      </c>
      <c r="M38" s="468" t="str">
        <f>'Ｃ社'!L34</f>
        <v>累積赤字！</v>
      </c>
      <c r="N38" s="468" t="str">
        <f>'Ｃ社'!O34</f>
        <v>累積赤字！</v>
      </c>
      <c r="O38" s="468" t="str">
        <f>'Ｃ社'!R34</f>
        <v>累積赤字！</v>
      </c>
      <c r="P38" s="468" t="str">
        <f>'Ｃ社'!U34</f>
        <v>累積赤字！</v>
      </c>
      <c r="Q38" s="613" t="s">
        <v>77</v>
      </c>
      <c r="R38" s="468" t="str">
        <f>'Ｄ社'!L34</f>
        <v>累積赤字！</v>
      </c>
      <c r="S38" s="468" t="str">
        <f>'Ｄ社'!O34</f>
        <v>累積赤字！</v>
      </c>
      <c r="T38" s="468" t="str">
        <f>'Ｄ社'!R34</f>
        <v>累積赤字！</v>
      </c>
      <c r="U38" s="468" t="str">
        <f>'Ｄ社'!U34</f>
        <v>累積赤字！</v>
      </c>
    </row>
    <row r="39" spans="1:21" ht="12.75" customHeight="1">
      <c r="A39" s="130"/>
      <c r="B39" s="614"/>
      <c r="C39" s="470">
        <f>'Ａ社'!L35</f>
      </c>
      <c r="D39" s="470">
        <f>'Ａ社'!O35</f>
      </c>
      <c r="E39" s="470">
        <f>'Ａ社'!R35</f>
      </c>
      <c r="F39" s="470">
        <f>'Ａ社'!U35</f>
      </c>
      <c r="G39" s="614"/>
      <c r="H39" s="470">
        <f>'Ｂ社'!L35</f>
      </c>
      <c r="I39" s="470">
        <f>'Ｂ社'!O35</f>
      </c>
      <c r="J39" s="470">
        <f>'Ｂ社'!R35</f>
      </c>
      <c r="K39" s="470">
        <f>'Ｂ社'!U35</f>
      </c>
      <c r="L39" s="614"/>
      <c r="M39" s="470">
        <f>'Ｃ社'!L35</f>
      </c>
      <c r="N39" s="470">
        <f>'Ｃ社'!O35</f>
      </c>
      <c r="O39" s="470">
        <f>'Ｃ社'!R35</f>
      </c>
      <c r="P39" s="470">
        <f>'Ｃ社'!U35</f>
      </c>
      <c r="Q39" s="614"/>
      <c r="R39" s="470">
        <f>'Ｄ社'!L35</f>
      </c>
      <c r="S39" s="470">
        <f>'Ｄ社'!O35</f>
      </c>
      <c r="T39" s="470">
        <f>'Ｄ社'!R35</f>
      </c>
      <c r="U39" s="470">
        <f>'Ｄ社'!U35</f>
      </c>
    </row>
    <row r="40" spans="1:21" ht="12.75" customHeight="1">
      <c r="A40" s="130"/>
      <c r="B40" s="130"/>
      <c r="C40" s="130"/>
      <c r="D40" s="130"/>
      <c r="E40" s="130"/>
      <c r="F40" s="130"/>
      <c r="G40" s="130"/>
      <c r="H40" s="130"/>
      <c r="I40" s="130"/>
      <c r="J40" s="130"/>
      <c r="K40" s="130"/>
      <c r="L40" s="130"/>
      <c r="M40" s="130"/>
      <c r="N40" s="130"/>
      <c r="O40" s="130"/>
      <c r="P40" s="130"/>
      <c r="Q40" s="130"/>
      <c r="R40" s="130"/>
      <c r="S40" s="130"/>
      <c r="T40" s="130"/>
      <c r="U40" s="130"/>
    </row>
    <row r="41" spans="1:21" ht="12.75" customHeight="1">
      <c r="A41" s="130"/>
      <c r="B41" s="686" t="s">
        <v>237</v>
      </c>
      <c r="C41" s="686"/>
      <c r="D41" s="686"/>
      <c r="E41" s="686"/>
      <c r="F41" s="686"/>
      <c r="G41" s="686" t="s">
        <v>237</v>
      </c>
      <c r="H41" s="686"/>
      <c r="I41" s="686"/>
      <c r="J41" s="686"/>
      <c r="K41" s="686"/>
      <c r="L41" s="686" t="s">
        <v>237</v>
      </c>
      <c r="M41" s="686"/>
      <c r="N41" s="686"/>
      <c r="O41" s="686"/>
      <c r="P41" s="686"/>
      <c r="Q41" s="686" t="s">
        <v>237</v>
      </c>
      <c r="R41" s="686"/>
      <c r="S41" s="686"/>
      <c r="T41" s="686"/>
      <c r="U41" s="686"/>
    </row>
    <row r="42" spans="1:21" ht="12.75" customHeight="1">
      <c r="A42" s="130"/>
      <c r="B42" s="437"/>
      <c r="C42" s="435" t="str">
        <f>C6</f>
        <v>第Ⅰ期</v>
      </c>
      <c r="D42" s="435" t="str">
        <f>D6</f>
        <v>第Ⅱ期</v>
      </c>
      <c r="E42" s="435" t="str">
        <f>E6</f>
        <v>第Ⅲ期</v>
      </c>
      <c r="F42" s="435" t="str">
        <f>F6</f>
        <v>第Ⅳ期</v>
      </c>
      <c r="G42" s="437"/>
      <c r="H42" s="435" t="str">
        <f>H6</f>
        <v>第Ⅰ期</v>
      </c>
      <c r="I42" s="435" t="str">
        <f>I6</f>
        <v>第Ⅱ期</v>
      </c>
      <c r="J42" s="435" t="str">
        <f>J6</f>
        <v>第Ⅲ期</v>
      </c>
      <c r="K42" s="435" t="str">
        <f>K6</f>
        <v>第Ⅳ期</v>
      </c>
      <c r="L42" s="437"/>
      <c r="M42" s="435" t="str">
        <f>M6</f>
        <v>第Ⅰ期</v>
      </c>
      <c r="N42" s="435" t="str">
        <f>N6</f>
        <v>第Ⅱ期</v>
      </c>
      <c r="O42" s="435" t="str">
        <f>O6</f>
        <v>第Ⅲ期</v>
      </c>
      <c r="P42" s="435" t="str">
        <f>P6</f>
        <v>第Ⅳ期</v>
      </c>
      <c r="Q42" s="437"/>
      <c r="R42" s="435" t="str">
        <f>R6</f>
        <v>第Ⅰ期</v>
      </c>
      <c r="S42" s="435" t="str">
        <f>S6</f>
        <v>第Ⅱ期</v>
      </c>
      <c r="T42" s="435" t="str">
        <f>T6</f>
        <v>第Ⅲ期</v>
      </c>
      <c r="U42" s="435" t="str">
        <f>U6</f>
        <v>第Ⅳ期</v>
      </c>
    </row>
    <row r="43" spans="1:21" ht="12.75" customHeight="1">
      <c r="A43" s="130"/>
      <c r="B43" s="427" t="s">
        <v>271</v>
      </c>
      <c r="C43" s="156">
        <f>'Ａ社'!L39</f>
        <v>50000000</v>
      </c>
      <c r="D43" s="156">
        <f>'Ａ社'!O39</f>
        <v>43400000</v>
      </c>
      <c r="E43" s="156">
        <f>'Ａ社'!R39</f>
        <v>36800000</v>
      </c>
      <c r="F43" s="156">
        <f>'Ａ社'!U39</f>
        <v>30200000</v>
      </c>
      <c r="G43" s="427" t="s">
        <v>271</v>
      </c>
      <c r="H43" s="156">
        <f>'Ｂ社'!L39</f>
        <v>50000000</v>
      </c>
      <c r="I43" s="156">
        <f>'Ｂ社'!O39</f>
        <v>43400000</v>
      </c>
      <c r="J43" s="156">
        <f>'Ｂ社'!R39</f>
        <v>36800000</v>
      </c>
      <c r="K43" s="156">
        <f>'Ｂ社'!U39</f>
        <v>30200000</v>
      </c>
      <c r="L43" s="427" t="s">
        <v>271</v>
      </c>
      <c r="M43" s="156">
        <f>'Ｃ社'!L39</f>
        <v>50000000</v>
      </c>
      <c r="N43" s="156">
        <f>'Ｃ社'!O39</f>
        <v>43400000</v>
      </c>
      <c r="O43" s="156">
        <f>'Ｃ社'!R39</f>
        <v>36800000</v>
      </c>
      <c r="P43" s="156">
        <f>'Ｃ社'!U39</f>
        <v>30200000</v>
      </c>
      <c r="Q43" s="427" t="s">
        <v>271</v>
      </c>
      <c r="R43" s="156">
        <f>'Ｄ社'!L39</f>
        <v>50000000</v>
      </c>
      <c r="S43" s="156">
        <f>'Ｄ社'!O39</f>
        <v>43400000</v>
      </c>
      <c r="T43" s="156">
        <f>'Ｄ社'!R39</f>
        <v>36800000</v>
      </c>
      <c r="U43" s="156">
        <f>'Ｄ社'!U39</f>
        <v>30200000</v>
      </c>
    </row>
    <row r="44" spans="1:21" ht="12.75" customHeight="1">
      <c r="A44" s="130"/>
      <c r="B44" s="430" t="s">
        <v>288</v>
      </c>
      <c r="C44" s="154">
        <f>'Ａ社'!L40</f>
        <v>0</v>
      </c>
      <c r="D44" s="154">
        <f>'Ａ社'!O40</f>
        <v>0</v>
      </c>
      <c r="E44" s="154">
        <f>'Ａ社'!R40</f>
        <v>0</v>
      </c>
      <c r="F44" s="154">
        <f>'Ａ社'!U40</f>
        <v>0</v>
      </c>
      <c r="G44" s="430" t="s">
        <v>288</v>
      </c>
      <c r="H44" s="154">
        <f>'Ｂ社'!L40</f>
        <v>0</v>
      </c>
      <c r="I44" s="154">
        <f>'Ｂ社'!O40</f>
        <v>0</v>
      </c>
      <c r="J44" s="154">
        <f>'Ｂ社'!R40</f>
        <v>0</v>
      </c>
      <c r="K44" s="154">
        <f>'Ｂ社'!U40</f>
        <v>0</v>
      </c>
      <c r="L44" s="430" t="s">
        <v>288</v>
      </c>
      <c r="M44" s="154">
        <f>'Ｃ社'!L40</f>
        <v>0</v>
      </c>
      <c r="N44" s="154">
        <f>'Ｃ社'!O40</f>
        <v>0</v>
      </c>
      <c r="O44" s="154">
        <f>'Ｃ社'!R40</f>
        <v>0</v>
      </c>
      <c r="P44" s="154">
        <f>'Ｃ社'!U40</f>
        <v>0</v>
      </c>
      <c r="Q44" s="430" t="s">
        <v>288</v>
      </c>
      <c r="R44" s="154">
        <f>'Ｄ社'!L40</f>
        <v>0</v>
      </c>
      <c r="S44" s="154">
        <f>'Ｄ社'!O40</f>
        <v>0</v>
      </c>
      <c r="T44" s="154">
        <f>'Ｄ社'!R40</f>
        <v>0</v>
      </c>
      <c r="U44" s="154">
        <f>'Ｄ社'!U40</f>
        <v>0</v>
      </c>
    </row>
    <row r="45" spans="1:21" ht="12.75" customHeight="1">
      <c r="A45" s="130"/>
      <c r="B45" s="428" t="s">
        <v>289</v>
      </c>
      <c r="C45" s="157">
        <f>'Ａ社'!L41</f>
        <v>6600000</v>
      </c>
      <c r="D45" s="157">
        <f>'Ａ社'!O41</f>
        <v>6600000</v>
      </c>
      <c r="E45" s="157">
        <f>'Ａ社'!R41</f>
        <v>6600000</v>
      </c>
      <c r="F45" s="157">
        <f>'Ａ社'!U41</f>
        <v>6600000</v>
      </c>
      <c r="G45" s="428" t="s">
        <v>289</v>
      </c>
      <c r="H45" s="157">
        <f>'Ｂ社'!L41</f>
        <v>6600000</v>
      </c>
      <c r="I45" s="157">
        <f>'Ｂ社'!O41</f>
        <v>6600000</v>
      </c>
      <c r="J45" s="157">
        <f>'Ｂ社'!R41</f>
        <v>6600000</v>
      </c>
      <c r="K45" s="157">
        <f>'Ｂ社'!U41</f>
        <v>6600000</v>
      </c>
      <c r="L45" s="428" t="s">
        <v>289</v>
      </c>
      <c r="M45" s="157">
        <f>'Ｃ社'!L41</f>
        <v>6600000</v>
      </c>
      <c r="N45" s="157">
        <f>'Ｃ社'!O41</f>
        <v>6600000</v>
      </c>
      <c r="O45" s="157">
        <f>'Ｃ社'!R41</f>
        <v>6600000</v>
      </c>
      <c r="P45" s="157">
        <f>'Ｃ社'!U41</f>
        <v>6600000</v>
      </c>
      <c r="Q45" s="428" t="s">
        <v>289</v>
      </c>
      <c r="R45" s="157">
        <f>'Ｄ社'!L41</f>
        <v>6600000</v>
      </c>
      <c r="S45" s="157">
        <f>'Ｄ社'!O41</f>
        <v>6600000</v>
      </c>
      <c r="T45" s="157">
        <f>'Ｄ社'!R41</f>
        <v>6600000</v>
      </c>
      <c r="U45" s="157">
        <f>'Ｄ社'!U41</f>
        <v>6600000</v>
      </c>
    </row>
    <row r="46" spans="1:21" ht="12.75" customHeight="1">
      <c r="A46" s="130"/>
      <c r="B46" s="429" t="s">
        <v>277</v>
      </c>
      <c r="C46" s="158">
        <f>'Ａ社'!L42</f>
        <v>43400000</v>
      </c>
      <c r="D46" s="158">
        <f>'Ａ社'!O42</f>
        <v>36800000</v>
      </c>
      <c r="E46" s="158">
        <f>'Ａ社'!R42</f>
        <v>30200000</v>
      </c>
      <c r="F46" s="158">
        <f>'Ａ社'!U42</f>
        <v>23600000</v>
      </c>
      <c r="G46" s="429" t="s">
        <v>277</v>
      </c>
      <c r="H46" s="158">
        <f>'Ｂ社'!L42</f>
        <v>43400000</v>
      </c>
      <c r="I46" s="158">
        <f>'Ｂ社'!O42</f>
        <v>36800000</v>
      </c>
      <c r="J46" s="158">
        <f>'Ｂ社'!R42</f>
        <v>30200000</v>
      </c>
      <c r="K46" s="158">
        <f>'Ｂ社'!U42</f>
        <v>23600000</v>
      </c>
      <c r="L46" s="429" t="s">
        <v>277</v>
      </c>
      <c r="M46" s="158">
        <f>'Ｃ社'!L42</f>
        <v>43400000</v>
      </c>
      <c r="N46" s="158">
        <f>'Ｃ社'!O42</f>
        <v>36800000</v>
      </c>
      <c r="O46" s="158">
        <f>'Ｃ社'!R42</f>
        <v>30200000</v>
      </c>
      <c r="P46" s="158">
        <f>'Ｃ社'!U42</f>
        <v>23600000</v>
      </c>
      <c r="Q46" s="429" t="s">
        <v>277</v>
      </c>
      <c r="R46" s="158">
        <f>'Ｄ社'!L42</f>
        <v>43400000</v>
      </c>
      <c r="S46" s="158">
        <f>'Ｄ社'!O42</f>
        <v>36800000</v>
      </c>
      <c r="T46" s="158">
        <f>'Ｄ社'!R42</f>
        <v>30200000</v>
      </c>
      <c r="U46" s="158">
        <f>'Ｄ社'!U42</f>
        <v>23600000</v>
      </c>
    </row>
    <row r="47" spans="1:21" ht="12.75" customHeight="1">
      <c r="A47" s="130"/>
      <c r="B47" s="130"/>
      <c r="C47" s="130"/>
      <c r="D47" s="130"/>
      <c r="E47" s="130"/>
      <c r="F47" s="130"/>
      <c r="G47" s="130"/>
      <c r="H47" s="130"/>
      <c r="I47" s="130"/>
      <c r="J47" s="130"/>
      <c r="K47" s="130"/>
      <c r="L47" s="130"/>
      <c r="M47" s="130"/>
      <c r="N47" s="130"/>
      <c r="O47" s="130"/>
      <c r="P47" s="130"/>
      <c r="Q47" s="130"/>
      <c r="R47" s="130"/>
      <c r="S47" s="130"/>
      <c r="T47" s="130"/>
      <c r="U47" s="130"/>
    </row>
    <row r="48" spans="1:21" ht="12.75" customHeight="1">
      <c r="A48" s="130"/>
      <c r="B48" s="686" t="s">
        <v>242</v>
      </c>
      <c r="C48" s="686"/>
      <c r="D48" s="686"/>
      <c r="E48" s="686"/>
      <c r="F48" s="686"/>
      <c r="G48" s="686" t="s">
        <v>242</v>
      </c>
      <c r="H48" s="686"/>
      <c r="I48" s="686"/>
      <c r="J48" s="686"/>
      <c r="K48" s="686"/>
      <c r="L48" s="686" t="s">
        <v>242</v>
      </c>
      <c r="M48" s="686"/>
      <c r="N48" s="686"/>
      <c r="O48" s="686"/>
      <c r="P48" s="686"/>
      <c r="Q48" s="686" t="s">
        <v>242</v>
      </c>
      <c r="R48" s="686"/>
      <c r="S48" s="686"/>
      <c r="T48" s="686"/>
      <c r="U48" s="686"/>
    </row>
    <row r="49" spans="1:21" ht="12.75" customHeight="1">
      <c r="A49" s="130"/>
      <c r="B49" s="437"/>
      <c r="C49" s="435" t="str">
        <f>C6</f>
        <v>第Ⅰ期</v>
      </c>
      <c r="D49" s="435" t="str">
        <f>D6</f>
        <v>第Ⅱ期</v>
      </c>
      <c r="E49" s="435" t="str">
        <f>E6</f>
        <v>第Ⅲ期</v>
      </c>
      <c r="F49" s="435" t="str">
        <f>F6</f>
        <v>第Ⅳ期</v>
      </c>
      <c r="G49" s="437"/>
      <c r="H49" s="435" t="str">
        <f>H6</f>
        <v>第Ⅰ期</v>
      </c>
      <c r="I49" s="435" t="str">
        <f>I6</f>
        <v>第Ⅱ期</v>
      </c>
      <c r="J49" s="435" t="str">
        <f>J6</f>
        <v>第Ⅲ期</v>
      </c>
      <c r="K49" s="435" t="str">
        <f>K6</f>
        <v>第Ⅳ期</v>
      </c>
      <c r="L49" s="437"/>
      <c r="M49" s="435" t="str">
        <f>M6</f>
        <v>第Ⅰ期</v>
      </c>
      <c r="N49" s="435" t="str">
        <f>N6</f>
        <v>第Ⅱ期</v>
      </c>
      <c r="O49" s="435" t="str">
        <f>O6</f>
        <v>第Ⅲ期</v>
      </c>
      <c r="P49" s="435" t="str">
        <f>P6</f>
        <v>第Ⅳ期</v>
      </c>
      <c r="Q49" s="437"/>
      <c r="R49" s="435" t="str">
        <f>R6</f>
        <v>第Ⅰ期</v>
      </c>
      <c r="S49" s="435" t="str">
        <f>S6</f>
        <v>第Ⅱ期</v>
      </c>
      <c r="T49" s="435" t="str">
        <f>T6</f>
        <v>第Ⅲ期</v>
      </c>
      <c r="U49" s="435" t="str">
        <f>U6</f>
        <v>第Ⅳ期</v>
      </c>
    </row>
    <row r="50" spans="1:21" ht="12.75" customHeight="1">
      <c r="A50" s="130"/>
      <c r="B50" s="427" t="s">
        <v>186</v>
      </c>
      <c r="C50" s="156">
        <f>'Ａ社'!L46</f>
        <v>0</v>
      </c>
      <c r="D50" s="156">
        <f>'Ａ社'!O46</f>
        <v>0</v>
      </c>
      <c r="E50" s="156">
        <f>'Ａ社'!R46</f>
        <v>0</v>
      </c>
      <c r="F50" s="156">
        <f>'Ａ社'!U46</f>
        <v>0</v>
      </c>
      <c r="G50" s="427" t="s">
        <v>186</v>
      </c>
      <c r="H50" s="156">
        <f>'Ｂ社'!L46</f>
        <v>0</v>
      </c>
      <c r="I50" s="156">
        <f>'Ｂ社'!O46</f>
        <v>0</v>
      </c>
      <c r="J50" s="156">
        <f>'Ｂ社'!R46</f>
        <v>0</v>
      </c>
      <c r="K50" s="156">
        <f>'Ｂ社'!U46</f>
        <v>0</v>
      </c>
      <c r="L50" s="427" t="s">
        <v>186</v>
      </c>
      <c r="M50" s="156">
        <f>'Ｃ社'!L46</f>
        <v>0</v>
      </c>
      <c r="N50" s="156">
        <f>'Ｃ社'!O46</f>
        <v>0</v>
      </c>
      <c r="O50" s="156">
        <f>'Ｃ社'!R46</f>
        <v>0</v>
      </c>
      <c r="P50" s="156">
        <f>'Ｃ社'!U46</f>
        <v>0</v>
      </c>
      <c r="Q50" s="427" t="s">
        <v>186</v>
      </c>
      <c r="R50" s="156">
        <f>'Ｄ社'!L46</f>
        <v>0</v>
      </c>
      <c r="S50" s="156">
        <f>'Ｄ社'!O46</f>
        <v>0</v>
      </c>
      <c r="T50" s="156">
        <f>'Ｄ社'!R46</f>
        <v>0</v>
      </c>
      <c r="U50" s="156">
        <f>'Ｄ社'!U46</f>
        <v>0</v>
      </c>
    </row>
    <row r="51" spans="1:21" ht="12.75" customHeight="1">
      <c r="A51" s="130"/>
      <c r="B51" s="430" t="s">
        <v>66</v>
      </c>
      <c r="C51" s="171">
        <f>'Ａ社'!L47</f>
        <v>0</v>
      </c>
      <c r="D51" s="171">
        <f>'Ａ社'!O47</f>
        <v>0</v>
      </c>
      <c r="E51" s="171">
        <f>'Ａ社'!R47</f>
        <v>0</v>
      </c>
      <c r="F51" s="171">
        <f>'Ａ社'!U47</f>
        <v>0</v>
      </c>
      <c r="G51" s="430" t="s">
        <v>66</v>
      </c>
      <c r="H51" s="171">
        <f>'Ｂ社'!L47</f>
        <v>0</v>
      </c>
      <c r="I51" s="171">
        <f>'Ｂ社'!O47</f>
        <v>0</v>
      </c>
      <c r="J51" s="171">
        <f>'Ｂ社'!R47</f>
        <v>0</v>
      </c>
      <c r="K51" s="171">
        <f>'Ｂ社'!U47</f>
        <v>0</v>
      </c>
      <c r="L51" s="430" t="s">
        <v>66</v>
      </c>
      <c r="M51" s="171">
        <f>'Ｃ社'!L47</f>
        <v>0</v>
      </c>
      <c r="N51" s="171">
        <f>'Ｃ社'!O47</f>
        <v>0</v>
      </c>
      <c r="O51" s="171">
        <f>'Ｃ社'!R47</f>
        <v>0</v>
      </c>
      <c r="P51" s="171">
        <f>'Ｃ社'!U47</f>
        <v>0</v>
      </c>
      <c r="Q51" s="430" t="s">
        <v>66</v>
      </c>
      <c r="R51" s="171">
        <f>'Ｄ社'!L47</f>
        <v>0</v>
      </c>
      <c r="S51" s="171">
        <f>'Ｄ社'!O47</f>
        <v>0</v>
      </c>
      <c r="T51" s="171">
        <f>'Ｄ社'!R47</f>
        <v>0</v>
      </c>
      <c r="U51" s="171">
        <f>'Ｄ社'!U47</f>
        <v>0</v>
      </c>
    </row>
    <row r="52" spans="1:21" ht="12.75" customHeight="1">
      <c r="A52" s="130"/>
      <c r="B52" s="432" t="s">
        <v>187</v>
      </c>
      <c r="C52" s="176">
        <f>'Ａ社'!L48</f>
        <v>0</v>
      </c>
      <c r="D52" s="176">
        <f>'Ａ社'!O48</f>
        <v>0</v>
      </c>
      <c r="E52" s="176">
        <f>'Ａ社'!R48</f>
        <v>0</v>
      </c>
      <c r="F52" s="176">
        <f>'Ａ社'!U48</f>
        <v>0</v>
      </c>
      <c r="G52" s="432" t="s">
        <v>187</v>
      </c>
      <c r="H52" s="176">
        <f>'Ｂ社'!L48</f>
        <v>0</v>
      </c>
      <c r="I52" s="176">
        <f>'Ｂ社'!O48</f>
        <v>0</v>
      </c>
      <c r="J52" s="176">
        <f>'Ｂ社'!R48</f>
        <v>0</v>
      </c>
      <c r="K52" s="176">
        <f>'Ｂ社'!U48</f>
        <v>0</v>
      </c>
      <c r="L52" s="432" t="s">
        <v>187</v>
      </c>
      <c r="M52" s="176">
        <f>'Ｃ社'!L48</f>
        <v>0</v>
      </c>
      <c r="N52" s="176">
        <f>'Ｃ社'!O48</f>
        <v>0</v>
      </c>
      <c r="O52" s="176">
        <f>'Ｃ社'!R48</f>
        <v>0</v>
      </c>
      <c r="P52" s="176">
        <f>'Ｃ社'!U48</f>
        <v>0</v>
      </c>
      <c r="Q52" s="432" t="s">
        <v>187</v>
      </c>
      <c r="R52" s="176">
        <f>'Ｄ社'!L48</f>
        <v>0</v>
      </c>
      <c r="S52" s="176">
        <f>'Ｄ社'!O48</f>
        <v>0</v>
      </c>
      <c r="T52" s="176">
        <f>'Ｄ社'!R48</f>
        <v>0</v>
      </c>
      <c r="U52" s="176">
        <f>'Ｄ社'!U48</f>
        <v>0</v>
      </c>
    </row>
    <row r="53" spans="1:21" ht="12.75" customHeight="1">
      <c r="A53" s="130"/>
      <c r="B53" s="429" t="s">
        <v>188</v>
      </c>
      <c r="C53" s="177">
        <f>'Ａ社'!L49</f>
        <v>65625</v>
      </c>
      <c r="D53" s="177">
        <f>'Ａ社'!O49</f>
        <v>65625</v>
      </c>
      <c r="E53" s="177">
        <f>'Ａ社'!R49</f>
        <v>78125</v>
      </c>
      <c r="F53" s="177">
        <f>'Ａ社'!U49</f>
        <v>78125</v>
      </c>
      <c r="G53" s="429" t="s">
        <v>188</v>
      </c>
      <c r="H53" s="177">
        <f>'Ｂ社'!L49</f>
        <v>65625</v>
      </c>
      <c r="I53" s="177">
        <f>'Ｂ社'!O49</f>
        <v>65625</v>
      </c>
      <c r="J53" s="177">
        <f>'Ｂ社'!R49</f>
        <v>78125</v>
      </c>
      <c r="K53" s="177">
        <f>'Ｂ社'!U49</f>
        <v>78125</v>
      </c>
      <c r="L53" s="429" t="s">
        <v>188</v>
      </c>
      <c r="M53" s="177">
        <f>'Ｃ社'!L49</f>
        <v>65625</v>
      </c>
      <c r="N53" s="177">
        <f>'Ｃ社'!O49</f>
        <v>65625</v>
      </c>
      <c r="O53" s="177">
        <f>'Ｃ社'!R49</f>
        <v>78125</v>
      </c>
      <c r="P53" s="177">
        <f>'Ｃ社'!U49</f>
        <v>78125</v>
      </c>
      <c r="Q53" s="429" t="s">
        <v>188</v>
      </c>
      <c r="R53" s="177">
        <f>'Ｄ社'!L49</f>
        <v>65625</v>
      </c>
      <c r="S53" s="177">
        <f>'Ｄ社'!O49</f>
        <v>65625</v>
      </c>
      <c r="T53" s="177">
        <f>'Ｄ社'!R49</f>
        <v>78125</v>
      </c>
      <c r="U53" s="177">
        <f>'Ｄ社'!U49</f>
        <v>78125</v>
      </c>
    </row>
    <row r="54" spans="1:21" ht="12.75" customHeight="1">
      <c r="A54" s="130"/>
      <c r="B54" s="429" t="s">
        <v>189</v>
      </c>
      <c r="C54" s="175">
        <f>'Ａ社'!L50</f>
        <v>0</v>
      </c>
      <c r="D54" s="175">
        <f>'Ａ社'!O50</f>
        <v>0</v>
      </c>
      <c r="E54" s="175">
        <f>'Ａ社'!R50</f>
        <v>0</v>
      </c>
      <c r="F54" s="175">
        <f>'Ａ社'!U50</f>
        <v>0</v>
      </c>
      <c r="G54" s="429" t="s">
        <v>189</v>
      </c>
      <c r="H54" s="175">
        <f>'Ｂ社'!L50</f>
        <v>0</v>
      </c>
      <c r="I54" s="175">
        <f>'Ｂ社'!O50</f>
        <v>0</v>
      </c>
      <c r="J54" s="175">
        <f>'Ｂ社'!R50</f>
        <v>0</v>
      </c>
      <c r="K54" s="175">
        <f>'Ｂ社'!U50</f>
        <v>0</v>
      </c>
      <c r="L54" s="429" t="s">
        <v>189</v>
      </c>
      <c r="M54" s="175">
        <f>'Ｃ社'!L50</f>
        <v>0</v>
      </c>
      <c r="N54" s="175">
        <f>'Ｃ社'!O50</f>
        <v>0</v>
      </c>
      <c r="O54" s="175">
        <f>'Ｃ社'!R50</f>
        <v>0</v>
      </c>
      <c r="P54" s="175">
        <f>'Ｃ社'!U50</f>
        <v>0</v>
      </c>
      <c r="Q54" s="429" t="s">
        <v>189</v>
      </c>
      <c r="R54" s="175">
        <f>'Ｄ社'!L50</f>
        <v>0</v>
      </c>
      <c r="S54" s="175">
        <f>'Ｄ社'!O50</f>
        <v>0</v>
      </c>
      <c r="T54" s="175">
        <f>'Ｄ社'!R50</f>
        <v>0</v>
      </c>
      <c r="U54" s="175">
        <f>'Ｄ社'!U50</f>
        <v>0</v>
      </c>
    </row>
    <row r="55" spans="1:21" ht="12.75" customHeight="1">
      <c r="A55" s="130"/>
      <c r="B55" s="425" t="s">
        <v>77</v>
      </c>
      <c r="C55" s="474" t="str">
        <f>'Ａ社'!L51</f>
        <v>品切れ！</v>
      </c>
      <c r="D55" s="474" t="str">
        <f>'Ａ社'!O51</f>
        <v>品切れ！</v>
      </c>
      <c r="E55" s="474" t="str">
        <f>'Ａ社'!R51</f>
        <v>品切れ！</v>
      </c>
      <c r="F55" s="474" t="str">
        <f>'Ａ社'!U51</f>
        <v>品切れ！</v>
      </c>
      <c r="G55" s="425" t="s">
        <v>77</v>
      </c>
      <c r="H55" s="474" t="str">
        <f>'Ｂ社'!L51</f>
        <v>品切れ！</v>
      </c>
      <c r="I55" s="474" t="str">
        <f>'Ｂ社'!O51</f>
        <v>品切れ！</v>
      </c>
      <c r="J55" s="474" t="str">
        <f>'Ｂ社'!R51</f>
        <v>品切れ！</v>
      </c>
      <c r="K55" s="474" t="str">
        <f>'Ｂ社'!U51</f>
        <v>品切れ！</v>
      </c>
      <c r="L55" s="425" t="s">
        <v>77</v>
      </c>
      <c r="M55" s="474" t="str">
        <f>'Ｃ社'!L51</f>
        <v>品切れ！</v>
      </c>
      <c r="N55" s="474" t="str">
        <f>'Ｃ社'!O51</f>
        <v>品切れ！</v>
      </c>
      <c r="O55" s="474" t="str">
        <f>'Ｃ社'!R51</f>
        <v>品切れ！</v>
      </c>
      <c r="P55" s="474" t="str">
        <f>'Ｃ社'!U51</f>
        <v>品切れ！</v>
      </c>
      <c r="Q55" s="425" t="s">
        <v>77</v>
      </c>
      <c r="R55" s="474" t="str">
        <f>'Ｄ社'!L51</f>
        <v>品切れ！</v>
      </c>
      <c r="S55" s="474" t="str">
        <f>'Ｄ社'!O51</f>
        <v>品切れ！</v>
      </c>
      <c r="T55" s="474" t="str">
        <f>'Ｄ社'!R51</f>
        <v>品切れ！</v>
      </c>
      <c r="U55" s="474" t="str">
        <f>'Ｄ社'!U51</f>
        <v>品切れ！</v>
      </c>
    </row>
    <row r="56" spans="1:21" ht="12.75" customHeight="1">
      <c r="A56" s="130"/>
      <c r="B56" s="130"/>
      <c r="C56" s="130"/>
      <c r="D56" s="130"/>
      <c r="E56" s="130"/>
      <c r="F56" s="130"/>
      <c r="G56" s="130"/>
      <c r="H56" s="130"/>
      <c r="I56" s="130"/>
      <c r="J56" s="130"/>
      <c r="K56" s="130"/>
      <c r="L56" s="130"/>
      <c r="M56" s="130"/>
      <c r="N56" s="130"/>
      <c r="O56" s="130"/>
      <c r="P56" s="130"/>
      <c r="Q56" s="130"/>
      <c r="R56" s="130"/>
      <c r="S56" s="130"/>
      <c r="T56" s="130"/>
      <c r="U56" s="130"/>
    </row>
    <row r="57" spans="1:21" ht="12.75" customHeight="1">
      <c r="A57" s="130"/>
      <c r="B57" s="686" t="s">
        <v>243</v>
      </c>
      <c r="C57" s="686"/>
      <c r="D57" s="686"/>
      <c r="E57" s="686"/>
      <c r="F57" s="686"/>
      <c r="G57" s="686" t="s">
        <v>243</v>
      </c>
      <c r="H57" s="686"/>
      <c r="I57" s="686"/>
      <c r="J57" s="686"/>
      <c r="K57" s="686"/>
      <c r="L57" s="686" t="s">
        <v>243</v>
      </c>
      <c r="M57" s="686"/>
      <c r="N57" s="686"/>
      <c r="O57" s="686"/>
      <c r="P57" s="686"/>
      <c r="Q57" s="686" t="s">
        <v>243</v>
      </c>
      <c r="R57" s="686"/>
      <c r="S57" s="686"/>
      <c r="T57" s="686"/>
      <c r="U57" s="686"/>
    </row>
    <row r="58" spans="1:21" ht="12.75" customHeight="1">
      <c r="A58" s="130"/>
      <c r="B58" s="437"/>
      <c r="C58" s="435" t="str">
        <f>C6</f>
        <v>第Ⅰ期</v>
      </c>
      <c r="D58" s="435" t="str">
        <f>D6</f>
        <v>第Ⅱ期</v>
      </c>
      <c r="E58" s="435" t="str">
        <f>E6</f>
        <v>第Ⅲ期</v>
      </c>
      <c r="F58" s="435" t="str">
        <f>F6</f>
        <v>第Ⅳ期</v>
      </c>
      <c r="G58" s="437"/>
      <c r="H58" s="435" t="str">
        <f>H6</f>
        <v>第Ⅰ期</v>
      </c>
      <c r="I58" s="435" t="str">
        <f>I6</f>
        <v>第Ⅱ期</v>
      </c>
      <c r="J58" s="435" t="str">
        <f>J6</f>
        <v>第Ⅲ期</v>
      </c>
      <c r="K58" s="435" t="str">
        <f>K6</f>
        <v>第Ⅳ期</v>
      </c>
      <c r="L58" s="437"/>
      <c r="M58" s="435" t="str">
        <f>M6</f>
        <v>第Ⅰ期</v>
      </c>
      <c r="N58" s="435" t="str">
        <f>N6</f>
        <v>第Ⅱ期</v>
      </c>
      <c r="O58" s="435" t="str">
        <f>O6</f>
        <v>第Ⅲ期</v>
      </c>
      <c r="P58" s="435" t="str">
        <f>P6</f>
        <v>第Ⅳ期</v>
      </c>
      <c r="Q58" s="437"/>
      <c r="R58" s="435" t="str">
        <f>R6</f>
        <v>第Ⅰ期</v>
      </c>
      <c r="S58" s="435" t="str">
        <f>S6</f>
        <v>第Ⅱ期</v>
      </c>
      <c r="T58" s="435" t="str">
        <f>T6</f>
        <v>第Ⅲ期</v>
      </c>
      <c r="U58" s="435" t="str">
        <f>U6</f>
        <v>第Ⅳ期</v>
      </c>
    </row>
    <row r="59" spans="1:21" ht="12.75" customHeight="1">
      <c r="A59" s="130"/>
      <c r="B59" s="427" t="s">
        <v>244</v>
      </c>
      <c r="C59" s="156">
        <f>'Ａ社'!L55</f>
        <v>0</v>
      </c>
      <c r="D59" s="156">
        <f>'Ａ社'!O55</f>
        <v>0</v>
      </c>
      <c r="E59" s="156">
        <f>'Ａ社'!R55</f>
        <v>0</v>
      </c>
      <c r="F59" s="156">
        <f>'Ａ社'!U55</f>
        <v>0</v>
      </c>
      <c r="G59" s="427" t="s">
        <v>244</v>
      </c>
      <c r="H59" s="156">
        <f>'Ｂ社'!L55</f>
        <v>0</v>
      </c>
      <c r="I59" s="156">
        <f>'Ｂ社'!O55</f>
        <v>0</v>
      </c>
      <c r="J59" s="156">
        <f>'Ｂ社'!R55</f>
        <v>0</v>
      </c>
      <c r="K59" s="156">
        <f>'Ｂ社'!U55</f>
        <v>0</v>
      </c>
      <c r="L59" s="427" t="s">
        <v>244</v>
      </c>
      <c r="M59" s="156">
        <f>'Ｃ社'!L55</f>
        <v>0</v>
      </c>
      <c r="N59" s="156">
        <f>'Ｃ社'!O55</f>
        <v>0</v>
      </c>
      <c r="O59" s="156">
        <f>'Ｃ社'!R55</f>
        <v>0</v>
      </c>
      <c r="P59" s="156">
        <f>'Ｃ社'!U55</f>
        <v>0</v>
      </c>
      <c r="Q59" s="427" t="s">
        <v>244</v>
      </c>
      <c r="R59" s="156">
        <f>'Ｄ社'!L55</f>
        <v>0</v>
      </c>
      <c r="S59" s="156">
        <f>'Ｄ社'!O55</f>
        <v>0</v>
      </c>
      <c r="T59" s="156">
        <f>'Ｄ社'!R55</f>
        <v>0</v>
      </c>
      <c r="U59" s="156">
        <f>'Ｄ社'!U55</f>
        <v>0</v>
      </c>
    </row>
    <row r="60" spans="1:21" ht="12.75" customHeight="1">
      <c r="A60" s="130"/>
      <c r="B60" s="430" t="s">
        <v>290</v>
      </c>
      <c r="C60" s="171">
        <f>'Ａ社'!L56</f>
        <v>0</v>
      </c>
      <c r="D60" s="171">
        <f>'Ａ社'!O56</f>
        <v>0</v>
      </c>
      <c r="E60" s="171">
        <f>'Ａ社'!R56</f>
        <v>0</v>
      </c>
      <c r="F60" s="171">
        <f>'Ａ社'!U56</f>
        <v>0</v>
      </c>
      <c r="G60" s="430" t="s">
        <v>290</v>
      </c>
      <c r="H60" s="171">
        <f>'Ｂ社'!L56</f>
        <v>0</v>
      </c>
      <c r="I60" s="171">
        <f>'Ｂ社'!O56</f>
        <v>0</v>
      </c>
      <c r="J60" s="171">
        <f>'Ｂ社'!R56</f>
        <v>0</v>
      </c>
      <c r="K60" s="171">
        <f>'Ｂ社'!U56</f>
        <v>0</v>
      </c>
      <c r="L60" s="430" t="s">
        <v>290</v>
      </c>
      <c r="M60" s="171">
        <f>'Ｃ社'!L56</f>
        <v>0</v>
      </c>
      <c r="N60" s="171">
        <f>'Ｃ社'!O56</f>
        <v>0</v>
      </c>
      <c r="O60" s="171">
        <f>'Ｃ社'!R56</f>
        <v>0</v>
      </c>
      <c r="P60" s="171">
        <f>'Ｃ社'!U56</f>
        <v>0</v>
      </c>
      <c r="Q60" s="430" t="s">
        <v>290</v>
      </c>
      <c r="R60" s="171">
        <f>'Ｄ社'!L56</f>
        <v>0</v>
      </c>
      <c r="S60" s="171">
        <f>'Ｄ社'!O56</f>
        <v>0</v>
      </c>
      <c r="T60" s="171">
        <f>'Ｄ社'!R56</f>
        <v>0</v>
      </c>
      <c r="U60" s="171">
        <f>'Ｄ社'!U56</f>
        <v>0</v>
      </c>
    </row>
    <row r="61" spans="1:21" ht="12.75" customHeight="1">
      <c r="A61" s="130"/>
      <c r="B61" s="428" t="s">
        <v>291</v>
      </c>
      <c r="C61" s="172">
        <f>'Ａ社'!L57</f>
        <v>0</v>
      </c>
      <c r="D61" s="172">
        <f>'Ａ社'!O57</f>
        <v>0</v>
      </c>
      <c r="E61" s="172">
        <f>'Ａ社'!R57</f>
        <v>0</v>
      </c>
      <c r="F61" s="172">
        <f>'Ａ社'!U57</f>
        <v>0</v>
      </c>
      <c r="G61" s="428" t="s">
        <v>291</v>
      </c>
      <c r="H61" s="172">
        <f>'Ｂ社'!L57</f>
        <v>0</v>
      </c>
      <c r="I61" s="172">
        <f>'Ｂ社'!O57</f>
        <v>0</v>
      </c>
      <c r="J61" s="172">
        <f>'Ｂ社'!R57</f>
        <v>0</v>
      </c>
      <c r="K61" s="172">
        <f>'Ｂ社'!U57</f>
        <v>0</v>
      </c>
      <c r="L61" s="428" t="s">
        <v>291</v>
      </c>
      <c r="M61" s="172">
        <f>'Ｃ社'!L57</f>
        <v>0</v>
      </c>
      <c r="N61" s="172">
        <f>'Ｃ社'!O57</f>
        <v>0</v>
      </c>
      <c r="O61" s="172">
        <f>'Ｃ社'!R57</f>
        <v>0</v>
      </c>
      <c r="P61" s="172">
        <f>'Ｃ社'!U57</f>
        <v>0</v>
      </c>
      <c r="Q61" s="428" t="s">
        <v>291</v>
      </c>
      <c r="R61" s="172">
        <f>'Ｄ社'!L57</f>
        <v>0</v>
      </c>
      <c r="S61" s="172">
        <f>'Ｄ社'!O57</f>
        <v>0</v>
      </c>
      <c r="T61" s="172">
        <f>'Ｄ社'!R57</f>
        <v>0</v>
      </c>
      <c r="U61" s="172">
        <f>'Ｄ社'!U57</f>
        <v>0</v>
      </c>
    </row>
    <row r="62" spans="1:21" ht="12.75" customHeight="1">
      <c r="A62" s="130"/>
      <c r="B62" s="429" t="s">
        <v>245</v>
      </c>
      <c r="C62" s="175">
        <f>'Ａ社'!L58</f>
        <v>0</v>
      </c>
      <c r="D62" s="175">
        <f>'Ａ社'!O58</f>
        <v>0</v>
      </c>
      <c r="E62" s="175">
        <f>'Ａ社'!R58</f>
        <v>0</v>
      </c>
      <c r="F62" s="175">
        <f>'Ａ社'!U58</f>
        <v>0</v>
      </c>
      <c r="G62" s="429" t="s">
        <v>245</v>
      </c>
      <c r="H62" s="175">
        <f>'Ｂ社'!L58</f>
        <v>0</v>
      </c>
      <c r="I62" s="175">
        <f>'Ｂ社'!O58</f>
        <v>0</v>
      </c>
      <c r="J62" s="175">
        <f>'Ｂ社'!R58</f>
        <v>0</v>
      </c>
      <c r="K62" s="175">
        <f>'Ｂ社'!U58</f>
        <v>0</v>
      </c>
      <c r="L62" s="429" t="s">
        <v>245</v>
      </c>
      <c r="M62" s="175">
        <f>'Ｃ社'!L58</f>
        <v>0</v>
      </c>
      <c r="N62" s="175">
        <f>'Ｃ社'!O58</f>
        <v>0</v>
      </c>
      <c r="O62" s="175">
        <f>'Ｃ社'!R58</f>
        <v>0</v>
      </c>
      <c r="P62" s="175">
        <f>'Ｃ社'!U58</f>
        <v>0</v>
      </c>
      <c r="Q62" s="429" t="s">
        <v>245</v>
      </c>
      <c r="R62" s="175">
        <f>'Ｄ社'!L58</f>
        <v>0</v>
      </c>
      <c r="S62" s="175">
        <f>'Ｄ社'!O58</f>
        <v>0</v>
      </c>
      <c r="T62" s="175">
        <f>'Ｄ社'!R58</f>
        <v>0</v>
      </c>
      <c r="U62" s="175">
        <f>'Ｄ社'!U58</f>
        <v>0</v>
      </c>
    </row>
    <row r="63" spans="1:21" ht="12.75" customHeight="1">
      <c r="A63" s="130"/>
      <c r="B63" s="130"/>
      <c r="C63" s="130"/>
      <c r="D63" s="130"/>
      <c r="E63" s="130"/>
      <c r="F63" s="130"/>
      <c r="G63" s="130"/>
      <c r="H63" s="130"/>
      <c r="I63" s="130"/>
      <c r="J63" s="130"/>
      <c r="K63" s="130"/>
      <c r="L63" s="130"/>
      <c r="M63" s="130"/>
      <c r="N63" s="130"/>
      <c r="O63" s="130"/>
      <c r="P63" s="130"/>
      <c r="Q63" s="130"/>
      <c r="R63" s="130"/>
      <c r="S63" s="130"/>
      <c r="T63" s="130"/>
      <c r="U63" s="130"/>
    </row>
    <row r="64" spans="1:21" ht="12.75" customHeight="1">
      <c r="A64" s="130"/>
      <c r="B64" s="433"/>
      <c r="C64" s="610" t="s">
        <v>246</v>
      </c>
      <c r="D64" s="611"/>
      <c r="E64" s="611"/>
      <c r="F64" s="612"/>
      <c r="G64" s="433"/>
      <c r="H64" s="610" t="s">
        <v>246</v>
      </c>
      <c r="I64" s="611"/>
      <c r="J64" s="611"/>
      <c r="K64" s="612"/>
      <c r="L64" s="433"/>
      <c r="M64" s="610" t="s">
        <v>246</v>
      </c>
      <c r="N64" s="611"/>
      <c r="O64" s="611"/>
      <c r="P64" s="612"/>
      <c r="Q64" s="433"/>
      <c r="R64" s="610" t="s">
        <v>246</v>
      </c>
      <c r="S64" s="611"/>
      <c r="T64" s="611"/>
      <c r="U64" s="612"/>
    </row>
    <row r="65" spans="1:21" ht="12.75" customHeight="1">
      <c r="A65" s="130"/>
      <c r="B65" s="433"/>
      <c r="C65" s="435" t="str">
        <f>C6</f>
        <v>第Ⅰ期</v>
      </c>
      <c r="D65" s="435" t="str">
        <f>D6</f>
        <v>第Ⅱ期</v>
      </c>
      <c r="E65" s="435" t="str">
        <f>E6</f>
        <v>第Ⅲ期</v>
      </c>
      <c r="F65" s="435" t="str">
        <f>F6</f>
        <v>第Ⅳ期</v>
      </c>
      <c r="G65" s="433"/>
      <c r="H65" s="435" t="str">
        <f>H6</f>
        <v>第Ⅰ期</v>
      </c>
      <c r="I65" s="435" t="str">
        <f>I6</f>
        <v>第Ⅱ期</v>
      </c>
      <c r="J65" s="435" t="str">
        <f>J6</f>
        <v>第Ⅲ期</v>
      </c>
      <c r="K65" s="435" t="str">
        <f>K6</f>
        <v>第Ⅳ期</v>
      </c>
      <c r="L65" s="433"/>
      <c r="M65" s="435" t="str">
        <f>M6</f>
        <v>第Ⅰ期</v>
      </c>
      <c r="N65" s="435" t="str">
        <f>N6</f>
        <v>第Ⅱ期</v>
      </c>
      <c r="O65" s="435" t="str">
        <f>O6</f>
        <v>第Ⅲ期</v>
      </c>
      <c r="P65" s="435" t="str">
        <f>P6</f>
        <v>第Ⅳ期</v>
      </c>
      <c r="Q65" s="433"/>
      <c r="R65" s="435" t="str">
        <f>R6</f>
        <v>第Ⅰ期</v>
      </c>
      <c r="S65" s="435" t="str">
        <f>S6</f>
        <v>第Ⅱ期</v>
      </c>
      <c r="T65" s="435" t="str">
        <f>T6</f>
        <v>第Ⅲ期</v>
      </c>
      <c r="U65" s="435" t="str">
        <f>U6</f>
        <v>第Ⅳ期</v>
      </c>
    </row>
    <row r="66" spans="1:21" ht="12.75" customHeight="1">
      <c r="A66" s="130"/>
      <c r="B66" s="433"/>
      <c r="C66" s="163" t="e">
        <f>'Ａ社'!L62</f>
        <v>#DIV/0!</v>
      </c>
      <c r="D66" s="163" t="e">
        <f>'Ａ社'!O62</f>
        <v>#DIV/0!</v>
      </c>
      <c r="E66" s="163" t="e">
        <f>'Ａ社'!R62</f>
        <v>#DIV/0!</v>
      </c>
      <c r="F66" s="163" t="e">
        <f>'Ａ社'!U62</f>
        <v>#DIV/0!</v>
      </c>
      <c r="G66" s="433"/>
      <c r="H66" s="163" t="e">
        <f>'Ｂ社'!L62</f>
        <v>#DIV/0!</v>
      </c>
      <c r="I66" s="163" t="e">
        <f>'Ｂ社'!O62</f>
        <v>#DIV/0!</v>
      </c>
      <c r="J66" s="163" t="e">
        <f>'Ｂ社'!R62</f>
        <v>#DIV/0!</v>
      </c>
      <c r="K66" s="163" t="e">
        <f>'Ｂ社'!U62</f>
        <v>#DIV/0!</v>
      </c>
      <c r="L66" s="433"/>
      <c r="M66" s="163" t="e">
        <f>'Ｃ社'!L62</f>
        <v>#DIV/0!</v>
      </c>
      <c r="N66" s="163" t="e">
        <f>'Ｃ社'!O62</f>
        <v>#DIV/0!</v>
      </c>
      <c r="O66" s="163" t="e">
        <f>'Ｃ社'!R62</f>
        <v>#DIV/0!</v>
      </c>
      <c r="P66" s="163" t="e">
        <f>'Ｃ社'!U62</f>
        <v>#DIV/0!</v>
      </c>
      <c r="Q66" s="433"/>
      <c r="R66" s="163" t="e">
        <f>'Ｄ社'!L62</f>
        <v>#DIV/0!</v>
      </c>
      <c r="S66" s="163" t="e">
        <f>'Ｄ社'!O62</f>
        <v>#DIV/0!</v>
      </c>
      <c r="T66" s="163" t="e">
        <f>'Ｄ社'!R62</f>
        <v>#DIV/0!</v>
      </c>
      <c r="U66" s="163" t="e">
        <f>'Ｄ社'!U62</f>
        <v>#DIV/0!</v>
      </c>
    </row>
    <row r="73" spans="2:6" ht="12.75" customHeight="1">
      <c r="B73" s="18" t="s">
        <v>175</v>
      </c>
      <c r="C73" s="18" t="str">
        <f>'配布資料（グループ用）'!$C$50</f>
        <v>未入力</v>
      </c>
      <c r="D73" s="18" t="str">
        <f>'配布資料（グループ用）'!$D$50</f>
        <v>未入力</v>
      </c>
      <c r="E73" s="18" t="str">
        <f>'配布資料（グループ用）'!$E$50</f>
        <v>未入力</v>
      </c>
      <c r="F73" s="18" t="str">
        <f>'配布資料（グループ用）'!$F$50</f>
        <v>未入力</v>
      </c>
    </row>
  </sheetData>
  <sheetProtection sheet="1" objects="1" scenarios="1"/>
  <mergeCells count="40">
    <mergeCell ref="B3:F3"/>
    <mergeCell ref="B4:F4"/>
    <mergeCell ref="B10:F10"/>
    <mergeCell ref="Q3:U3"/>
    <mergeCell ref="Q4:U4"/>
    <mergeCell ref="Q10:U10"/>
    <mergeCell ref="L3:P3"/>
    <mergeCell ref="L4:P4"/>
    <mergeCell ref="L10:P10"/>
    <mergeCell ref="G10:K10"/>
    <mergeCell ref="Q18:U18"/>
    <mergeCell ref="B41:F41"/>
    <mergeCell ref="B48:F48"/>
    <mergeCell ref="B57:F57"/>
    <mergeCell ref="L29:P29"/>
    <mergeCell ref="L38:L39"/>
    <mergeCell ref="L41:P41"/>
    <mergeCell ref="L48:P48"/>
    <mergeCell ref="L18:P18"/>
    <mergeCell ref="G57:K57"/>
    <mergeCell ref="C64:F64"/>
    <mergeCell ref="H64:K64"/>
    <mergeCell ref="Q29:U29"/>
    <mergeCell ref="Q38:Q39"/>
    <mergeCell ref="Q41:U41"/>
    <mergeCell ref="Q48:U48"/>
    <mergeCell ref="Q57:U57"/>
    <mergeCell ref="R64:U64"/>
    <mergeCell ref="L57:P57"/>
    <mergeCell ref="M64:P64"/>
    <mergeCell ref="G3:K3"/>
    <mergeCell ref="G4:K4"/>
    <mergeCell ref="G48:K48"/>
    <mergeCell ref="G41:K41"/>
    <mergeCell ref="B18:F18"/>
    <mergeCell ref="B29:F29"/>
    <mergeCell ref="B38:B39"/>
    <mergeCell ref="G18:K18"/>
    <mergeCell ref="G29:K29"/>
    <mergeCell ref="G38:G39"/>
  </mergeCells>
  <conditionalFormatting sqref="C7:C8 C12:C17 C20:C27 C31:C39 C43:C46 C50:C55 C59:C62 C66 H7:H8 H12:H17 H20:H27 H31:H39 H43:H46 H50:H55 H59:H62 M66 M7:M8 M12:M17 M20:M27 M31:M39 M43:M46 M50:M55 M59:M62 H66 R7:R8 R12:R17 R20:R27 R31:R39 R43:R46 R50:R55 R59:R62 R66">
    <cfRule type="expression" priority="1" dxfId="51" stopIfTrue="1">
      <formula>$C$73&lt;&gt;"入力完了"</formula>
    </cfRule>
  </conditionalFormatting>
  <conditionalFormatting sqref="D66 D12:D16 D20:D27 D31:D39 D43:D46 D50:D55 D59:D62 D7:D8 S7:S8 I12:I16 I20:I27 I31:I39 I43:I46 I50:I55 I59:I62 I7:I8 I66 N12:N16 N20:N27 N31:N39 N43:N46 N50:N55 N59:N62 N7:N8 N66 S12:S16 S20:S27 S31:S39 S43:S46 S50:S55 S59:S62 S66">
    <cfRule type="expression" priority="2" dxfId="51" stopIfTrue="1">
      <formula>$D$73&lt;&gt;"入力完了"</formula>
    </cfRule>
  </conditionalFormatting>
  <conditionalFormatting sqref="E66 E12:E16 E20:E27 E31:E39 E43:E46 E50:E55 E59:E62 E7:E8 T7:T8 J12:J16 J20:J27 J31:J39 J43:J46 J50:J55 J59:J62 J7:J8 J66 O12:O16 O20:O27 O31:O39 O43:O46 O50:O55 O59:O62 O7:O8 O66 T12:T16 T20:T27 T31:T39 T43:T46 T50:T55 T59:T62 T66">
    <cfRule type="expression" priority="3" dxfId="51" stopIfTrue="1">
      <formula>$E$73&lt;&gt;"入力完了"</formula>
    </cfRule>
  </conditionalFormatting>
  <conditionalFormatting sqref="F7:F8 F12:F16 F20:F27 F31:F39 F43:F46 F50:F55 F59:F62 F66 K7:K8 K12:K16 K20:K27 K31:K39 K43:K46 K50:K55 K59:K62 P66 P7:P8 P12:P16 P20:P27 P31:P39 P43:P46 P50:P55 P59:P62 K66 U7:U8 U12:U16 U20:U27 U31:U39 U43:U46 U50:U55 U59:U62 U66">
    <cfRule type="expression" priority="4" dxfId="51" stopIfTrue="1">
      <formula>$F$73&lt;&gt;"入力完了"</formula>
    </cfRule>
  </conditionalFormatting>
  <hyperlinks>
    <hyperlink ref="G1" location="メニュー!B38" display="メニューへ"/>
    <hyperlink ref="L1" location="メニュー!B38" display="メニューへ"/>
    <hyperlink ref="Q1" location="メニュー!B38" display="メニューへ"/>
    <hyperlink ref="B1" location="メニュー!B38" display="メニューへ"/>
  </hyperlinks>
  <printOptions horizontalCentered="1" verticalCentered="1"/>
  <pageMargins left="0" right="0" top="0" bottom="0" header="0.3937007874015748" footer="0.3937007874015748"/>
  <pageSetup horizontalDpi="600" verticalDpi="600" orientation="portrait" paperSize="9" r:id="rId1"/>
  <rowBreaks count="1" manualBreakCount="1">
    <brk id="66" max="255" man="1"/>
  </rowBreaks>
  <colBreaks count="3" manualBreakCount="3">
    <brk id="6" max="65535" man="1"/>
    <brk id="11" max="65535" man="1"/>
    <brk id="16" max="65535" man="1"/>
  </colBreaks>
</worksheet>
</file>

<file path=xl/worksheets/sheet14.xml><?xml version="1.0" encoding="utf-8"?>
<worksheet xmlns="http://schemas.openxmlformats.org/spreadsheetml/2006/main" xmlns:r="http://schemas.openxmlformats.org/officeDocument/2006/relationships">
  <dimension ref="A1:K86"/>
  <sheetViews>
    <sheetView showGridLines="0" zoomScalePageLayoutView="0" workbookViewId="0" topLeftCell="A1">
      <selection activeCell="D4" sqref="D4"/>
    </sheetView>
  </sheetViews>
  <sheetFormatPr defaultColWidth="16.625" defaultRowHeight="12.75"/>
  <cols>
    <col min="1" max="1" width="2.875" style="0" customWidth="1"/>
    <col min="2" max="11" width="17.625" style="0" customWidth="1"/>
  </cols>
  <sheetData>
    <row r="1" spans="1:11" s="33" customFormat="1" ht="12.75" customHeight="1">
      <c r="A1" s="196"/>
      <c r="B1" s="196" t="s">
        <v>19</v>
      </c>
      <c r="C1" s="307"/>
      <c r="D1" s="307"/>
      <c r="E1" s="307"/>
      <c r="F1" s="307"/>
      <c r="G1" s="196" t="s">
        <v>19</v>
      </c>
      <c r="H1" s="196"/>
      <c r="I1" s="307"/>
      <c r="J1" s="307"/>
      <c r="K1" s="307"/>
    </row>
    <row r="2" spans="1:11" s="8" customFormat="1" ht="12.75" customHeight="1">
      <c r="A2" s="103"/>
      <c r="B2" s="687" t="s">
        <v>315</v>
      </c>
      <c r="C2" s="687"/>
      <c r="D2" s="687"/>
      <c r="E2" s="687"/>
      <c r="F2" s="687"/>
      <c r="G2" s="687" t="s">
        <v>316</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204"/>
      <c r="C61" s="204"/>
      <c r="D61" s="204"/>
      <c r="E61" s="204"/>
      <c r="F61" s="204"/>
      <c r="G61" s="204"/>
      <c r="H61" s="204"/>
      <c r="I61" s="204"/>
      <c r="J61" s="204"/>
      <c r="K61" s="204"/>
    </row>
    <row r="62" spans="1:11" ht="12">
      <c r="A62" s="204"/>
      <c r="B62" s="688" t="s">
        <v>249</v>
      </c>
      <c r="C62" s="689"/>
      <c r="D62" s="689"/>
      <c r="E62" s="689"/>
      <c r="F62" s="690"/>
      <c r="G62" s="204"/>
      <c r="H62" s="204"/>
      <c r="I62" s="204"/>
      <c r="J62" s="204"/>
      <c r="K62" s="204"/>
    </row>
    <row r="63" spans="1:11" ht="12">
      <c r="A63" s="204"/>
      <c r="B63" s="442"/>
      <c r="C63" s="443" t="s">
        <v>44</v>
      </c>
      <c r="D63" s="443" t="s">
        <v>45</v>
      </c>
      <c r="E63" s="443" t="s">
        <v>46</v>
      </c>
      <c r="F63" s="443" t="s">
        <v>47</v>
      </c>
      <c r="G63" s="204"/>
      <c r="H63" s="204"/>
      <c r="I63" s="204"/>
      <c r="J63" s="204"/>
      <c r="K63" s="204"/>
    </row>
    <row r="64" spans="1:11" ht="12">
      <c r="A64" s="204"/>
      <c r="B64" s="113" t="str">
        <f>'企業別業績表'!C5</f>
        <v>Ａ社</v>
      </c>
      <c r="C64" s="112">
        <f>IF(C86="未入力","",'期別業績表'!C14)</f>
      </c>
      <c r="D64" s="112">
        <f>IF(D86="未入力","",'期別業績表'!D14)</f>
      </c>
      <c r="E64" s="112">
        <f>IF(E86="未入力","",'期別業績表'!E14)</f>
      </c>
      <c r="F64" s="112">
        <f>IF(F86="未入力","",'期別業績表'!F14)</f>
      </c>
      <c r="G64" s="204"/>
      <c r="H64" s="204"/>
      <c r="I64" s="204"/>
      <c r="J64" s="204"/>
      <c r="K64" s="204"/>
    </row>
    <row r="65" spans="1:11" ht="12">
      <c r="A65" s="204"/>
      <c r="B65" s="114" t="str">
        <f>'企業別業績表'!D5</f>
        <v>Ｂ社</v>
      </c>
      <c r="C65" s="112">
        <f>IF(C86="未入力","",'期別業績表'!H14)</f>
      </c>
      <c r="D65" s="112">
        <f>IF(D86="未入力","",'期別業績表'!I14)</f>
      </c>
      <c r="E65" s="112">
        <f>IF(E86="未入力","",'期別業績表'!J14)</f>
      </c>
      <c r="F65" s="112">
        <f>IF(F86="未入力","",'期別業績表'!K14)</f>
      </c>
      <c r="G65" s="204"/>
      <c r="H65" s="204"/>
      <c r="I65" s="204"/>
      <c r="J65" s="204"/>
      <c r="K65" s="204"/>
    </row>
    <row r="66" spans="1:11" ht="12">
      <c r="A66" s="204"/>
      <c r="B66" s="115" t="str">
        <f>'企業別業績表'!E5</f>
        <v>Ｃ社</v>
      </c>
      <c r="C66" s="112">
        <f>IF(C86="未入力","",'期別業績表'!M14)</f>
      </c>
      <c r="D66" s="112">
        <f>IF(D86="未入力","",'期別業績表'!N14)</f>
      </c>
      <c r="E66" s="112">
        <f>IF(E86="未入力","",'期別業績表'!O14)</f>
      </c>
      <c r="F66" s="112">
        <f>IF(F86="未入力","",'期別業績表'!P14)</f>
      </c>
      <c r="G66" s="204"/>
      <c r="H66" s="204"/>
      <c r="I66" s="204"/>
      <c r="J66" s="204"/>
      <c r="K66" s="204"/>
    </row>
    <row r="67" spans="1:11" ht="12">
      <c r="A67" s="204"/>
      <c r="B67" s="116" t="str">
        <f>'企業別業績表'!F5</f>
        <v>Ｄ社</v>
      </c>
      <c r="C67" s="112">
        <f>IF(C86="未入力","",'期別業績表'!R14)</f>
      </c>
      <c r="D67" s="112">
        <f>IF(D86="未入力","",'期別業績表'!S14)</f>
      </c>
      <c r="E67" s="112">
        <f>IF(E86="未入力","",'期別業績表'!T14)</f>
      </c>
      <c r="F67" s="112">
        <f>IF(F86="未入力","",'期別業績表'!U14)</f>
      </c>
      <c r="G67" s="204"/>
      <c r="H67" s="204"/>
      <c r="I67" s="204"/>
      <c r="J67" s="204"/>
      <c r="K67" s="204"/>
    </row>
    <row r="68" spans="1:11" ht="12">
      <c r="A68" s="204"/>
      <c r="B68" s="444"/>
      <c r="C68" s="444"/>
      <c r="D68" s="444"/>
      <c r="E68" s="444"/>
      <c r="F68" s="444"/>
      <c r="G68" s="204"/>
      <c r="H68" s="204"/>
      <c r="I68" s="204"/>
      <c r="J68" s="204"/>
      <c r="K68" s="204"/>
    </row>
    <row r="69" spans="1:11" ht="12">
      <c r="A69" s="204"/>
      <c r="B69" s="688" t="s">
        <v>250</v>
      </c>
      <c r="C69" s="689"/>
      <c r="D69" s="689"/>
      <c r="E69" s="689"/>
      <c r="F69" s="690"/>
      <c r="G69" s="204"/>
      <c r="H69" s="204"/>
      <c r="I69" s="204"/>
      <c r="J69" s="204"/>
      <c r="K69" s="204"/>
    </row>
    <row r="70" spans="1:11" ht="12">
      <c r="A70" s="204"/>
      <c r="B70" s="442"/>
      <c r="C70" s="443" t="s">
        <v>44</v>
      </c>
      <c r="D70" s="443" t="s">
        <v>45</v>
      </c>
      <c r="E70" s="443" t="s">
        <v>46</v>
      </c>
      <c r="F70" s="443" t="s">
        <v>47</v>
      </c>
      <c r="G70" s="204"/>
      <c r="H70" s="204"/>
      <c r="I70" s="204"/>
      <c r="J70" s="204"/>
      <c r="K70" s="204"/>
    </row>
    <row r="71" spans="1:11" ht="12">
      <c r="A71" s="204"/>
      <c r="B71" s="113" t="str">
        <f>B64</f>
        <v>Ａ社</v>
      </c>
      <c r="C71" s="112">
        <f>IF(C86="未入力","",'期別業績表'!C15)</f>
      </c>
      <c r="D71" s="112">
        <f>IF(D86="未入力","",'期別業績表'!D15)</f>
      </c>
      <c r="E71" s="112">
        <f>IF(E86="未入力","",'期別業績表'!E15)</f>
      </c>
      <c r="F71" s="112">
        <f>IF(F86="未入力","",'期別業績表'!F15)</f>
      </c>
      <c r="G71" s="204"/>
      <c r="H71" s="204"/>
      <c r="I71" s="204"/>
      <c r="J71" s="204"/>
      <c r="K71" s="204"/>
    </row>
    <row r="72" spans="1:11" ht="12">
      <c r="A72" s="204"/>
      <c r="B72" s="114" t="str">
        <f>B65</f>
        <v>Ｂ社</v>
      </c>
      <c r="C72" s="112">
        <f>IF(C86="未入力","",'期別業績表'!H15)</f>
      </c>
      <c r="D72" s="112">
        <f>IF(D86="未入力","",'期別業績表'!I15)</f>
      </c>
      <c r="E72" s="112">
        <f>IF(E86="未入力","",'期別業績表'!J15)</f>
      </c>
      <c r="F72" s="112">
        <f>IF(F86="未入力","",'期別業績表'!K15)</f>
      </c>
      <c r="G72" s="204"/>
      <c r="H72" s="204"/>
      <c r="I72" s="204"/>
      <c r="J72" s="204"/>
      <c r="K72" s="204"/>
    </row>
    <row r="73" spans="1:11" ht="12">
      <c r="A73" s="204"/>
      <c r="B73" s="115" t="str">
        <f>B66</f>
        <v>Ｃ社</v>
      </c>
      <c r="C73" s="112">
        <f>IF(C86="未入力","",'期別業績表'!M15)</f>
      </c>
      <c r="D73" s="112">
        <f>IF(D86="未入力","",'期別業績表'!N15)</f>
      </c>
      <c r="E73" s="112">
        <f>IF(E86="未入力","",'期別業績表'!O15)</f>
      </c>
      <c r="F73" s="112">
        <f>IF(F86="未入力","",'期別業績表'!P15)</f>
      </c>
      <c r="G73" s="204"/>
      <c r="H73" s="204"/>
      <c r="I73" s="204"/>
      <c r="J73" s="204"/>
      <c r="K73" s="204"/>
    </row>
    <row r="74" spans="1:11" ht="12">
      <c r="A74" s="204"/>
      <c r="B74" s="116" t="str">
        <f>B67</f>
        <v>Ｄ社</v>
      </c>
      <c r="C74" s="112">
        <f>IF(C86="未入力","",'期別業績表'!R15)</f>
      </c>
      <c r="D74" s="112">
        <f>IF(D86="未入力","",'期別業績表'!S15)</f>
      </c>
      <c r="E74" s="112">
        <f>IF(E86="未入力","",'期別業績表'!T15)</f>
      </c>
      <c r="F74" s="112">
        <f>IF(F86="未入力","",'期別業績表'!U15)</f>
      </c>
      <c r="G74" s="204"/>
      <c r="H74" s="204"/>
      <c r="I74" s="204"/>
      <c r="J74" s="204"/>
      <c r="K74" s="204"/>
    </row>
    <row r="75" spans="1:11" ht="12">
      <c r="A75" s="204"/>
      <c r="B75" s="444"/>
      <c r="C75" s="444"/>
      <c r="D75" s="444"/>
      <c r="E75" s="444"/>
      <c r="F75" s="444"/>
      <c r="G75" s="204"/>
      <c r="H75" s="204"/>
      <c r="I75" s="204"/>
      <c r="J75" s="204"/>
      <c r="K75" s="204"/>
    </row>
    <row r="76" spans="1:11" ht="12">
      <c r="A76" s="204"/>
      <c r="B76" s="688" t="s">
        <v>251</v>
      </c>
      <c r="C76" s="689"/>
      <c r="D76" s="689"/>
      <c r="E76" s="689"/>
      <c r="F76" s="690"/>
      <c r="G76" s="204"/>
      <c r="H76" s="204"/>
      <c r="I76" s="204"/>
      <c r="J76" s="204"/>
      <c r="K76" s="204"/>
    </row>
    <row r="77" spans="1:11" ht="12">
      <c r="A77" s="204"/>
      <c r="B77" s="442"/>
      <c r="C77" s="443" t="s">
        <v>44</v>
      </c>
      <c r="D77" s="443" t="s">
        <v>45</v>
      </c>
      <c r="E77" s="443" t="s">
        <v>46</v>
      </c>
      <c r="F77" s="443" t="s">
        <v>47</v>
      </c>
      <c r="G77" s="204"/>
      <c r="H77" s="204"/>
      <c r="I77" s="204"/>
      <c r="J77" s="204"/>
      <c r="K77" s="204"/>
    </row>
    <row r="78" spans="1:11" ht="12">
      <c r="A78" s="204"/>
      <c r="B78" s="113" t="str">
        <f>B64</f>
        <v>Ａ社</v>
      </c>
      <c r="C78" s="112">
        <f>IF(C86="未入力","",'期別業績表'!C16)</f>
      </c>
      <c r="D78" s="112">
        <f>IF(D86="未入力","",'期別業績表'!D16)</f>
      </c>
      <c r="E78" s="112">
        <f>IF(E86="未入力","",'期別業績表'!E16)</f>
      </c>
      <c r="F78" s="112">
        <f>IF(F86="未入力","",'期別業績表'!F16)</f>
      </c>
      <c r="G78" s="204"/>
      <c r="H78" s="204"/>
      <c r="I78" s="204"/>
      <c r="J78" s="204"/>
      <c r="K78" s="204"/>
    </row>
    <row r="79" spans="1:11" ht="12">
      <c r="A79" s="204"/>
      <c r="B79" s="114" t="str">
        <f>B65</f>
        <v>Ｂ社</v>
      </c>
      <c r="C79" s="112">
        <f>IF(C86="未入力","",'期別業績表'!H16)</f>
      </c>
      <c r="D79" s="112">
        <f>IF(D86="未入力","",'期別業績表'!I16)</f>
      </c>
      <c r="E79" s="112">
        <f>IF(E86="未入力","",'期別業績表'!J16)</f>
      </c>
      <c r="F79" s="112">
        <f>IF(F86="未入力","",'期別業績表'!K16)</f>
      </c>
      <c r="G79" s="204"/>
      <c r="H79" s="204"/>
      <c r="I79" s="204"/>
      <c r="J79" s="204"/>
      <c r="K79" s="204"/>
    </row>
    <row r="80" spans="1:11" ht="12">
      <c r="A80" s="204"/>
      <c r="B80" s="115" t="str">
        <f>B66</f>
        <v>Ｃ社</v>
      </c>
      <c r="C80" s="112">
        <f>IF(C86="未入力","",'期別業績表'!M16)</f>
      </c>
      <c r="D80" s="112">
        <f>IF(D86="未入力","",'期別業績表'!N16)</f>
      </c>
      <c r="E80" s="112">
        <f>IF(E86="未入力","",'期別業績表'!O16)</f>
      </c>
      <c r="F80" s="112">
        <f>IF(F86="未入力","",'期別業績表'!P16)</f>
      </c>
      <c r="G80" s="204"/>
      <c r="H80" s="204"/>
      <c r="I80" s="204"/>
      <c r="J80" s="204"/>
      <c r="K80" s="204"/>
    </row>
    <row r="81" spans="1:11" ht="12">
      <c r="A81" s="204"/>
      <c r="B81" s="116" t="str">
        <f>B67</f>
        <v>Ｄ社</v>
      </c>
      <c r="C81" s="112">
        <f>IF(C86="未入力","",'期別業績表'!R16)</f>
      </c>
      <c r="D81" s="112">
        <f>IF(D86="未入力","",'期別業績表'!S16)</f>
      </c>
      <c r="E81" s="112">
        <f>IF(E86="未入力","",'期別業績表'!T16)</f>
      </c>
      <c r="F81" s="112">
        <f>IF(F86="未入力","",'期別業績表'!U16)</f>
      </c>
      <c r="G81" s="204"/>
      <c r="H81" s="204"/>
      <c r="I81" s="204"/>
      <c r="J81" s="204"/>
      <c r="K81" s="204"/>
    </row>
    <row r="82" spans="1:11" ht="12">
      <c r="A82" s="204"/>
      <c r="B82" s="204"/>
      <c r="C82" s="204"/>
      <c r="D82" s="204"/>
      <c r="E82" s="204"/>
      <c r="F82" s="204"/>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6">
    <mergeCell ref="B84:F84"/>
    <mergeCell ref="G2:K2"/>
    <mergeCell ref="B62:F62"/>
    <mergeCell ref="B69:F69"/>
    <mergeCell ref="B76:F76"/>
    <mergeCell ref="B2:F2"/>
  </mergeCells>
  <hyperlinks>
    <hyperlink ref="B1" location="メニュー!B43" display="メニューへ"/>
    <hyperlink ref="G1" location="メニュー!B43"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15.xml><?xml version="1.0" encoding="utf-8"?>
<worksheet xmlns="http://schemas.openxmlformats.org/spreadsheetml/2006/main" xmlns:r="http://schemas.openxmlformats.org/officeDocument/2006/relationships">
  <dimension ref="A1:K86"/>
  <sheetViews>
    <sheetView showGridLines="0" zoomScale="80" zoomScaleNormal="80" zoomScalePageLayoutView="0" workbookViewId="0" topLeftCell="A1">
      <selection activeCell="F4" sqref="F4"/>
    </sheetView>
  </sheetViews>
  <sheetFormatPr defaultColWidth="9.125" defaultRowHeight="12.75"/>
  <cols>
    <col min="1" max="1" width="2.875" style="22" customWidth="1"/>
    <col min="2" max="11" width="17.625" style="22" customWidth="1"/>
    <col min="12" max="12" width="16.625" style="22" customWidth="1"/>
    <col min="13" max="16384" width="9.125" style="22" customWidth="1"/>
  </cols>
  <sheetData>
    <row r="1" spans="1:11" s="33" customFormat="1" ht="12.75" customHeight="1">
      <c r="A1" s="196"/>
      <c r="B1" s="439" t="s">
        <v>19</v>
      </c>
      <c r="C1" s="307"/>
      <c r="D1" s="307"/>
      <c r="E1" s="307"/>
      <c r="F1" s="307"/>
      <c r="G1" s="510" t="s">
        <v>190</v>
      </c>
      <c r="H1" s="510"/>
      <c r="I1" s="307"/>
      <c r="J1" s="307"/>
      <c r="K1" s="307"/>
    </row>
    <row r="2" spans="1:11" s="8" customFormat="1" ht="12.75" customHeight="1">
      <c r="A2" s="103"/>
      <c r="B2" s="687" t="s">
        <v>318</v>
      </c>
      <c r="C2" s="687"/>
      <c r="D2" s="687"/>
      <c r="E2" s="687"/>
      <c r="F2" s="687"/>
      <c r="G2" s="687" t="s">
        <v>317</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691" t="s">
        <v>252</v>
      </c>
      <c r="C61" s="691"/>
      <c r="D61" s="691"/>
      <c r="E61" s="691"/>
      <c r="F61" s="691"/>
      <c r="G61" s="204"/>
      <c r="H61" s="204"/>
      <c r="I61" s="204"/>
      <c r="J61" s="204"/>
      <c r="K61" s="204"/>
    </row>
    <row r="62" spans="1:11" ht="12">
      <c r="A62" s="204"/>
      <c r="B62" s="103"/>
      <c r="C62" s="103"/>
      <c r="D62" s="103"/>
      <c r="E62" s="103"/>
      <c r="F62" s="103"/>
      <c r="G62" s="204"/>
      <c r="H62" s="204"/>
      <c r="I62" s="204"/>
      <c r="J62" s="204"/>
      <c r="K62" s="204"/>
    </row>
    <row r="63" spans="1:11" ht="12">
      <c r="A63" s="204"/>
      <c r="B63" s="692" t="s">
        <v>253</v>
      </c>
      <c r="C63" s="693"/>
      <c r="D63" s="693"/>
      <c r="E63" s="693"/>
      <c r="F63" s="694"/>
      <c r="G63" s="204"/>
      <c r="H63" s="204"/>
      <c r="I63" s="204"/>
      <c r="J63" s="204"/>
      <c r="K63" s="204"/>
    </row>
    <row r="64" spans="1:11" ht="12">
      <c r="A64" s="204"/>
      <c r="B64" s="440"/>
      <c r="C64" s="441" t="s">
        <v>44</v>
      </c>
      <c r="D64" s="441" t="s">
        <v>45</v>
      </c>
      <c r="E64" s="441" t="s">
        <v>46</v>
      </c>
      <c r="F64" s="441" t="s">
        <v>47</v>
      </c>
      <c r="G64" s="204"/>
      <c r="H64" s="204"/>
      <c r="I64" s="204"/>
      <c r="J64" s="204"/>
      <c r="K64" s="204"/>
    </row>
    <row r="65" spans="1:11" ht="12">
      <c r="A65" s="204"/>
      <c r="B65" s="181" t="str">
        <f>'配布資料（グループ用）'!$F$11</f>
        <v>Ａ社</v>
      </c>
      <c r="C65" s="179">
        <f>IF(C86="未入力","",'期別業績表'!C26)</f>
      </c>
      <c r="D65" s="179">
        <f>IF(D86="未入力","",'期別業績表'!D26)</f>
      </c>
      <c r="E65" s="179">
        <f>IF(E86="未入力","",'期別業績表'!E26)</f>
      </c>
      <c r="F65" s="179">
        <f>IF(F86="未入力","",'期別業績表'!F26)</f>
      </c>
      <c r="G65" s="204"/>
      <c r="H65" s="204"/>
      <c r="I65" s="204"/>
      <c r="J65" s="204"/>
      <c r="K65" s="204"/>
    </row>
    <row r="66" spans="1:11" ht="12">
      <c r="A66" s="204"/>
      <c r="B66" s="182" t="str">
        <f>'配布資料（グループ用）'!$F$12</f>
        <v>Ｂ社</v>
      </c>
      <c r="C66" s="179">
        <f>IF(C86="未入力","",'期別業績表'!H26)</f>
      </c>
      <c r="D66" s="179">
        <f>IF(D86="未入力","",'期別業績表'!I26)</f>
      </c>
      <c r="E66" s="179">
        <f>IF(E86="未入力","",'期別業績表'!J26)</f>
      </c>
      <c r="F66" s="179">
        <f>IF(F86="未入力","",'期別業績表'!K26)</f>
      </c>
      <c r="G66" s="204"/>
      <c r="H66" s="204"/>
      <c r="I66" s="204"/>
      <c r="J66" s="204"/>
      <c r="K66" s="204"/>
    </row>
    <row r="67" spans="1:11" ht="12">
      <c r="A67" s="204"/>
      <c r="B67" s="183" t="str">
        <f>'配布資料（グループ用）'!$F$13</f>
        <v>Ｃ社</v>
      </c>
      <c r="C67" s="179">
        <f>IF(C86="未入力","",'期別業績表'!M26)</f>
      </c>
      <c r="D67" s="179">
        <f>IF(D86="未入力","",'期別業績表'!N26)</f>
      </c>
      <c r="E67" s="179">
        <f>IF(E86="未入力","",'期別業績表'!O26)</f>
      </c>
      <c r="F67" s="179">
        <f>IF(F86="未入力","",'期別業績表'!P26)</f>
      </c>
      <c r="G67" s="204"/>
      <c r="H67" s="204"/>
      <c r="I67" s="204"/>
      <c r="J67" s="204"/>
      <c r="K67" s="204"/>
    </row>
    <row r="68" spans="1:11" ht="12">
      <c r="A68" s="204"/>
      <c r="B68" s="184" t="str">
        <f>'配布資料（グループ用）'!$F$14</f>
        <v>Ｄ社</v>
      </c>
      <c r="C68" s="179">
        <f>IF(C86="未入力","",'期別業績表'!R26)</f>
      </c>
      <c r="D68" s="179">
        <f>IF(D86="未入力","",'期別業績表'!S26)</f>
      </c>
      <c r="E68" s="179">
        <f>IF(E86="未入力","",'期別業績表'!T26)</f>
      </c>
      <c r="F68" s="179">
        <f>IF(F86="未入力","",'期別業績表'!U26)</f>
      </c>
      <c r="G68" s="204"/>
      <c r="H68" s="204"/>
      <c r="I68" s="204"/>
      <c r="J68" s="204"/>
      <c r="K68" s="204"/>
    </row>
    <row r="69" spans="1:11" ht="12">
      <c r="A69" s="204"/>
      <c r="B69" s="362"/>
      <c r="C69" s="362"/>
      <c r="D69" s="362"/>
      <c r="E69" s="362"/>
      <c r="F69" s="362"/>
      <c r="G69" s="204"/>
      <c r="H69" s="204"/>
      <c r="I69" s="204"/>
      <c r="J69" s="204"/>
      <c r="K69" s="204"/>
    </row>
    <row r="70" spans="1:11" ht="12">
      <c r="A70" s="204"/>
      <c r="B70" s="688" t="s">
        <v>254</v>
      </c>
      <c r="C70" s="689"/>
      <c r="D70" s="689"/>
      <c r="E70" s="689"/>
      <c r="F70" s="690"/>
      <c r="G70" s="204"/>
      <c r="H70" s="204"/>
      <c r="I70" s="204"/>
      <c r="J70" s="204"/>
      <c r="K70" s="204"/>
    </row>
    <row r="71" spans="1:11" ht="12">
      <c r="A71" s="204"/>
      <c r="B71" s="442"/>
      <c r="C71" s="443" t="s">
        <v>44</v>
      </c>
      <c r="D71" s="443" t="s">
        <v>45</v>
      </c>
      <c r="E71" s="443" t="s">
        <v>46</v>
      </c>
      <c r="F71" s="443" t="s">
        <v>47</v>
      </c>
      <c r="G71" s="204"/>
      <c r="H71" s="204"/>
      <c r="I71" s="204"/>
      <c r="J71" s="204"/>
      <c r="K71" s="204"/>
    </row>
    <row r="72" spans="1:11" ht="12">
      <c r="A72" s="204"/>
      <c r="B72" s="181" t="str">
        <f>'配布資料（グループ用）'!$F$11</f>
        <v>Ａ社</v>
      </c>
      <c r="C72" s="179">
        <f>IF(C86="未入力","",'期別業績表'!C36)</f>
      </c>
      <c r="D72" s="179">
        <f>IF(D86="未入力","",'期別業績表'!D36)</f>
      </c>
      <c r="E72" s="179">
        <f>IF(E86="未入力","",'期別業績表'!E36)</f>
      </c>
      <c r="F72" s="179">
        <f>IF(F86="未入力","",'期別業績表'!F36)</f>
      </c>
      <c r="G72" s="204"/>
      <c r="H72" s="204"/>
      <c r="I72" s="204"/>
      <c r="J72" s="204"/>
      <c r="K72" s="204"/>
    </row>
    <row r="73" spans="1:11" ht="12">
      <c r="A73" s="204"/>
      <c r="B73" s="182" t="str">
        <f>'配布資料（グループ用）'!$F$12</f>
        <v>Ｂ社</v>
      </c>
      <c r="C73" s="179">
        <f>IF(C86="未入力","",'期別業績表'!H36)</f>
      </c>
      <c r="D73" s="179">
        <f>IF(D86="未入力","",'期別業績表'!I36)</f>
      </c>
      <c r="E73" s="179">
        <f>IF(E86="未入力","",'期別業績表'!J36)</f>
      </c>
      <c r="F73" s="179">
        <f>IF(F86="未入力","",'期別業績表'!K36)</f>
      </c>
      <c r="G73" s="204"/>
      <c r="H73" s="204"/>
      <c r="I73" s="204"/>
      <c r="J73" s="204"/>
      <c r="K73" s="204"/>
    </row>
    <row r="74" spans="1:11" ht="12">
      <c r="A74" s="204"/>
      <c r="B74" s="183" t="str">
        <f>'配布資料（グループ用）'!$F$13</f>
        <v>Ｃ社</v>
      </c>
      <c r="C74" s="179">
        <f>IF(C86="未入力","",'期別業績表'!M36)</f>
      </c>
      <c r="D74" s="179">
        <f>IF(D86="未入力","",'期別業績表'!N36)</f>
      </c>
      <c r="E74" s="179">
        <f>IF(E86="未入力","",'期別業績表'!O36)</f>
      </c>
      <c r="F74" s="179">
        <f>IF(F86="未入力","",'期別業績表'!P36)</f>
      </c>
      <c r="G74" s="204"/>
      <c r="H74" s="204"/>
      <c r="I74" s="204"/>
      <c r="J74" s="204"/>
      <c r="K74" s="204"/>
    </row>
    <row r="75" spans="1:11" ht="12">
      <c r="A75" s="204"/>
      <c r="B75" s="184" t="str">
        <f>'配布資料（グループ用）'!$F$14</f>
        <v>Ｄ社</v>
      </c>
      <c r="C75" s="179">
        <f>IF(C86="未入力","",'期別業績表'!R36)</f>
      </c>
      <c r="D75" s="179">
        <f>IF(D86="未入力","",'期別業績表'!S36)</f>
      </c>
      <c r="E75" s="179">
        <f>IF(E86="未入力","",'期別業績表'!T36)</f>
      </c>
      <c r="F75" s="179">
        <f>IF(F86="未入力","",'期別業績表'!U36)</f>
      </c>
      <c r="G75" s="204"/>
      <c r="H75" s="204"/>
      <c r="I75" s="204"/>
      <c r="J75" s="204"/>
      <c r="K75" s="204"/>
    </row>
    <row r="76" spans="1:11" ht="12">
      <c r="A76" s="204"/>
      <c r="B76" s="362"/>
      <c r="C76" s="362"/>
      <c r="D76" s="362"/>
      <c r="E76" s="362"/>
      <c r="F76" s="362"/>
      <c r="G76" s="204"/>
      <c r="H76" s="204"/>
      <c r="I76" s="204"/>
      <c r="J76" s="204"/>
      <c r="K76" s="204"/>
    </row>
    <row r="77" spans="1:11" ht="12">
      <c r="A77" s="204"/>
      <c r="B77" s="493" t="s">
        <v>255</v>
      </c>
      <c r="C77" s="494"/>
      <c r="D77" s="494"/>
      <c r="E77" s="494"/>
      <c r="F77" s="495"/>
      <c r="G77" s="204"/>
      <c r="H77" s="204"/>
      <c r="I77" s="204"/>
      <c r="J77" s="204"/>
      <c r="K77" s="204"/>
    </row>
    <row r="78" spans="1:11" ht="12">
      <c r="A78" s="204"/>
      <c r="B78" s="367"/>
      <c r="C78" s="446" t="s">
        <v>44</v>
      </c>
      <c r="D78" s="446" t="s">
        <v>45</v>
      </c>
      <c r="E78" s="446" t="s">
        <v>46</v>
      </c>
      <c r="F78" s="446" t="s">
        <v>47</v>
      </c>
      <c r="G78" s="204"/>
      <c r="H78" s="204"/>
      <c r="I78" s="204"/>
      <c r="J78" s="204"/>
      <c r="K78" s="204"/>
    </row>
    <row r="79" spans="1:11" ht="12">
      <c r="A79" s="204"/>
      <c r="B79" s="181" t="str">
        <f>'配布資料（グループ用）'!$F$11</f>
        <v>Ａ社</v>
      </c>
      <c r="C79" s="180">
        <f>IF(C86="未入力","",'期別業績表'!C66)</f>
      </c>
      <c r="D79" s="180">
        <f>IF(D86="未入力","",'期別業績表'!D66)</f>
      </c>
      <c r="E79" s="180">
        <f>IF(E86="未入力","",'期別業績表'!E66)</f>
      </c>
      <c r="F79" s="180">
        <f>IF(F86="未入力","",'期別業績表'!F66)</f>
      </c>
      <c r="G79" s="204"/>
      <c r="H79" s="204"/>
      <c r="I79" s="204"/>
      <c r="J79" s="204"/>
      <c r="K79" s="204"/>
    </row>
    <row r="80" spans="1:11" ht="12">
      <c r="A80" s="204"/>
      <c r="B80" s="182" t="str">
        <f>'配布資料（グループ用）'!$F$12</f>
        <v>Ｂ社</v>
      </c>
      <c r="C80" s="180">
        <f>IF(C86="未入力","",'期別業績表'!H66)</f>
      </c>
      <c r="D80" s="180">
        <f>IF(D86="未入力","",'期別業績表'!I66)</f>
      </c>
      <c r="E80" s="180">
        <f>IF(E86="未入力","",'期別業績表'!J66)</f>
      </c>
      <c r="F80" s="180">
        <f>IF(F86="未入力","",'期別業績表'!K66)</f>
      </c>
      <c r="G80" s="204"/>
      <c r="H80" s="204"/>
      <c r="I80" s="204"/>
      <c r="J80" s="204"/>
      <c r="K80" s="204"/>
    </row>
    <row r="81" spans="1:11" ht="12">
      <c r="A81" s="204"/>
      <c r="B81" s="183" t="str">
        <f>'配布資料（グループ用）'!$F$13</f>
        <v>Ｃ社</v>
      </c>
      <c r="C81" s="180">
        <f>IF(C86="未入力","",'期別業績表'!M66)</f>
      </c>
      <c r="D81" s="180">
        <f>IF(D86="未入力","",'期別業績表'!N66)</f>
      </c>
      <c r="E81" s="180">
        <f>IF(E86="未入力","",'期別業績表'!O66)</f>
      </c>
      <c r="F81" s="180">
        <f>IF(F86="未入力","",'期別業績表'!P66)</f>
      </c>
      <c r="G81" s="204"/>
      <c r="H81" s="204"/>
      <c r="I81" s="204"/>
      <c r="J81" s="204"/>
      <c r="K81" s="204"/>
    </row>
    <row r="82" spans="1:11" ht="12">
      <c r="A82" s="204"/>
      <c r="B82" s="184" t="str">
        <f>'配布資料（グループ用）'!$F$14</f>
        <v>Ｄ社</v>
      </c>
      <c r="C82" s="180">
        <f>IF(C86="未入力","",'期別業績表'!R66)</f>
      </c>
      <c r="D82" s="180">
        <f>IF(D86="未入力","",'期別業績表'!S66)</f>
      </c>
      <c r="E82" s="180">
        <f>IF(E86="未入力","",'期別業績表'!T66)</f>
      </c>
      <c r="F82" s="180">
        <f>IF(F86="未入力","",'期別業績表'!U66)</f>
      </c>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8">
    <mergeCell ref="G1:H1"/>
    <mergeCell ref="G2:K2"/>
    <mergeCell ref="B61:F61"/>
    <mergeCell ref="B63:F63"/>
    <mergeCell ref="B70:F70"/>
    <mergeCell ref="B84:F84"/>
    <mergeCell ref="B77:F77"/>
    <mergeCell ref="B2:F2"/>
  </mergeCells>
  <hyperlinks>
    <hyperlink ref="G1" location="メニュー!B44" display="メニューへ"/>
    <hyperlink ref="G1:H1" location="メニュー!B46" display="メニューへ"/>
    <hyperlink ref="B1" location="メニュー!B46"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G134"/>
  <sheetViews>
    <sheetView showGridLines="0" zoomScale="80" zoomScaleNormal="80" zoomScalePageLayoutView="0" workbookViewId="0" topLeftCell="A31">
      <selection activeCell="F40" activeCellId="7" sqref="F11:F14 F16:F20 F23:F24 F27:F30 F32:F33 F35 F37:F38 F40:F41"/>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7" width="18.00390625" style="24" customWidth="1"/>
    <col min="8" max="16384" width="9.125" style="22" customWidth="1"/>
  </cols>
  <sheetData>
    <row r="1" spans="1:7" s="29" customFormat="1" ht="13.5" customHeight="1">
      <c r="A1" s="196"/>
      <c r="B1" s="196" t="s">
        <v>19</v>
      </c>
      <c r="C1" s="197"/>
      <c r="D1" s="198"/>
      <c r="E1" s="199"/>
      <c r="F1" s="199"/>
      <c r="G1" s="200"/>
    </row>
    <row r="2" spans="1:7" ht="13.5" customHeight="1">
      <c r="A2" s="204"/>
      <c r="B2" s="104"/>
      <c r="C2" s="104"/>
      <c r="D2" s="205"/>
      <c r="E2" s="206"/>
      <c r="F2" s="206"/>
      <c r="G2" s="207"/>
    </row>
    <row r="3" spans="1:7" ht="13.5" customHeight="1">
      <c r="A3" s="204"/>
      <c r="B3" s="486"/>
      <c r="C3" s="486"/>
      <c r="D3" s="486"/>
      <c r="E3" s="486"/>
      <c r="F3" s="486"/>
      <c r="G3" s="207"/>
    </row>
    <row r="4" spans="1:7" ht="13.5" customHeight="1">
      <c r="A4" s="204"/>
      <c r="B4" s="104"/>
      <c r="C4" s="104"/>
      <c r="D4" s="205"/>
      <c r="E4" s="206"/>
      <c r="F4" s="206"/>
      <c r="G4" s="207"/>
    </row>
    <row r="5" spans="1:7" ht="21" customHeight="1">
      <c r="A5" s="204"/>
      <c r="B5" s="487" t="s">
        <v>20</v>
      </c>
      <c r="C5" s="487"/>
      <c r="D5" s="487"/>
      <c r="E5" s="487"/>
      <c r="F5" s="487"/>
      <c r="G5" s="480"/>
    </row>
    <row r="6" spans="1:7" ht="21" customHeight="1">
      <c r="A6" s="204"/>
      <c r="B6" s="210"/>
      <c r="C6" s="210"/>
      <c r="D6" s="211"/>
      <c r="E6" s="211"/>
      <c r="F6" s="206"/>
      <c r="G6" s="212"/>
    </row>
    <row r="7" spans="1:7" ht="21" customHeight="1">
      <c r="A7" s="204"/>
      <c r="B7" s="210"/>
      <c r="C7" s="210"/>
      <c r="D7" s="211"/>
      <c r="E7" s="211"/>
      <c r="F7" s="206"/>
      <c r="G7" s="226"/>
    </row>
    <row r="8" spans="1:7" ht="21" customHeight="1">
      <c r="A8" s="204"/>
      <c r="B8" s="221" t="s">
        <v>50</v>
      </c>
      <c r="C8" s="222"/>
      <c r="D8" s="222"/>
      <c r="E8" s="223"/>
      <c r="F8" s="224" t="s">
        <v>51</v>
      </c>
      <c r="G8" s="213"/>
    </row>
    <row r="9" spans="1:7" ht="21" customHeight="1">
      <c r="A9" s="204"/>
      <c r="B9" s="228"/>
      <c r="C9" s="228"/>
      <c r="D9" s="228"/>
      <c r="E9" s="229"/>
      <c r="F9" s="230"/>
      <c r="G9" s="213"/>
    </row>
    <row r="10" spans="1:7" ht="21" customHeight="1">
      <c r="A10" s="204"/>
      <c r="B10" s="491" t="s">
        <v>21</v>
      </c>
      <c r="C10" s="492"/>
      <c r="D10" s="492"/>
      <c r="E10" s="492"/>
      <c r="F10" s="496"/>
      <c r="G10" s="213"/>
    </row>
    <row r="11" spans="1:7" ht="21" customHeight="1">
      <c r="A11" s="239"/>
      <c r="B11" s="240" t="s">
        <v>22</v>
      </c>
      <c r="C11" s="241"/>
      <c r="D11" s="241"/>
      <c r="E11" s="242"/>
      <c r="F11" s="697" t="s">
        <v>292</v>
      </c>
      <c r="G11" s="213"/>
    </row>
    <row r="12" spans="1:7" ht="21" customHeight="1">
      <c r="A12" s="204"/>
      <c r="B12" s="245" t="s">
        <v>23</v>
      </c>
      <c r="C12" s="246"/>
      <c r="D12" s="246"/>
      <c r="E12" s="247"/>
      <c r="F12" s="697" t="s">
        <v>293</v>
      </c>
      <c r="G12" s="213"/>
    </row>
    <row r="13" spans="1:7" ht="21" customHeight="1">
      <c r="A13" s="204"/>
      <c r="B13" s="255" t="s">
        <v>24</v>
      </c>
      <c r="C13" s="256"/>
      <c r="D13" s="256"/>
      <c r="E13" s="257"/>
      <c r="F13" s="697" t="s">
        <v>294</v>
      </c>
      <c r="G13" s="213"/>
    </row>
    <row r="14" spans="1:7" ht="21" customHeight="1">
      <c r="A14" s="204"/>
      <c r="B14" s="263" t="s">
        <v>25</v>
      </c>
      <c r="C14" s="264"/>
      <c r="D14" s="264"/>
      <c r="E14" s="265"/>
      <c r="F14" s="698" t="s">
        <v>295</v>
      </c>
      <c r="G14" s="213"/>
    </row>
    <row r="15" spans="1:7" ht="21" customHeight="1">
      <c r="A15" s="204"/>
      <c r="B15" s="228"/>
      <c r="C15" s="228"/>
      <c r="D15" s="228"/>
      <c r="E15" s="229"/>
      <c r="F15" s="230"/>
      <c r="G15" s="213"/>
    </row>
    <row r="16" spans="1:7" ht="21" customHeight="1">
      <c r="A16" s="204"/>
      <c r="B16" s="221" t="s">
        <v>26</v>
      </c>
      <c r="C16" s="222"/>
      <c r="D16" s="222"/>
      <c r="E16" s="223"/>
      <c r="F16" s="699">
        <v>50000000</v>
      </c>
      <c r="G16" s="213"/>
    </row>
    <row r="17" spans="1:7" ht="21" customHeight="1">
      <c r="A17" s="204"/>
      <c r="B17" s="221" t="s">
        <v>27</v>
      </c>
      <c r="C17" s="222"/>
      <c r="D17" s="222"/>
      <c r="E17" s="223"/>
      <c r="F17" s="700">
        <v>0</v>
      </c>
      <c r="G17" s="213"/>
    </row>
    <row r="18" spans="1:7" ht="21" customHeight="1">
      <c r="A18" s="204"/>
      <c r="B18" s="221" t="s">
        <v>28</v>
      </c>
      <c r="C18" s="222"/>
      <c r="D18" s="222"/>
      <c r="E18" s="223"/>
      <c r="F18" s="699">
        <v>10000000</v>
      </c>
      <c r="G18" s="213"/>
    </row>
    <row r="19" spans="1:7" ht="21" customHeight="1">
      <c r="A19" s="204"/>
      <c r="B19" s="221" t="s">
        <v>29</v>
      </c>
      <c r="C19" s="222"/>
      <c r="D19" s="222"/>
      <c r="E19" s="223"/>
      <c r="F19" s="699">
        <v>95</v>
      </c>
      <c r="G19" s="213"/>
    </row>
    <row r="20" spans="1:7" ht="21" customHeight="1">
      <c r="A20" s="204"/>
      <c r="B20" s="221" t="s">
        <v>30</v>
      </c>
      <c r="C20" s="222"/>
      <c r="D20" s="222"/>
      <c r="E20" s="223"/>
      <c r="F20" s="700">
        <v>195</v>
      </c>
      <c r="G20" s="213"/>
    </row>
    <row r="21" spans="1:7" ht="21" customHeight="1">
      <c r="A21" s="204"/>
      <c r="B21" s="228"/>
      <c r="C21" s="228"/>
      <c r="D21" s="228"/>
      <c r="E21" s="228"/>
      <c r="F21" s="278"/>
      <c r="G21" s="213"/>
    </row>
    <row r="22" spans="1:7" ht="21" customHeight="1">
      <c r="A22" s="204"/>
      <c r="B22" s="491" t="s">
        <v>31</v>
      </c>
      <c r="C22" s="492"/>
      <c r="D22" s="492"/>
      <c r="E22" s="492"/>
      <c r="F22" s="496"/>
      <c r="G22" s="213"/>
    </row>
    <row r="23" spans="1:7" ht="21" customHeight="1">
      <c r="A23" s="204"/>
      <c r="B23" s="221" t="s">
        <v>326</v>
      </c>
      <c r="C23" s="222"/>
      <c r="D23" s="222"/>
      <c r="E23" s="223"/>
      <c r="F23" s="483">
        <v>25</v>
      </c>
      <c r="G23" s="213"/>
    </row>
    <row r="24" spans="1:7" ht="21" customHeight="1">
      <c r="A24" s="204"/>
      <c r="B24" s="221" t="s">
        <v>327</v>
      </c>
      <c r="C24" s="222"/>
      <c r="D24" s="222"/>
      <c r="E24" s="223"/>
      <c r="F24" s="483">
        <v>75</v>
      </c>
      <c r="G24" s="213"/>
    </row>
    <row r="25" spans="1:7" ht="21" customHeight="1">
      <c r="A25" s="204"/>
      <c r="B25" s="228"/>
      <c r="C25" s="228"/>
      <c r="D25" s="228"/>
      <c r="E25" s="229"/>
      <c r="F25" s="283"/>
      <c r="G25" s="213"/>
    </row>
    <row r="26" spans="1:7" ht="21" customHeight="1">
      <c r="A26" s="204"/>
      <c r="B26" s="696" t="s">
        <v>329</v>
      </c>
      <c r="C26" s="492"/>
      <c r="D26" s="492"/>
      <c r="E26" s="492"/>
      <c r="F26" s="492"/>
      <c r="G26" s="213"/>
    </row>
    <row r="27" spans="1:7" ht="21" customHeight="1">
      <c r="A27" s="204"/>
      <c r="B27" s="221" t="s">
        <v>33</v>
      </c>
      <c r="C27" s="222"/>
      <c r="D27" s="695" t="s">
        <v>330</v>
      </c>
      <c r="E27" s="223"/>
      <c r="F27" s="484">
        <v>1050000</v>
      </c>
      <c r="G27" s="213"/>
    </row>
    <row r="28" spans="1:7" ht="21" customHeight="1">
      <c r="A28" s="204"/>
      <c r="B28" s="221" t="s">
        <v>34</v>
      </c>
      <c r="C28" s="222"/>
      <c r="D28" s="695" t="s">
        <v>330</v>
      </c>
      <c r="E28" s="223"/>
      <c r="F28" s="484">
        <v>1050000</v>
      </c>
      <c r="G28" s="213"/>
    </row>
    <row r="29" spans="1:7" ht="21" customHeight="1">
      <c r="A29" s="204"/>
      <c r="B29" s="221" t="s">
        <v>35</v>
      </c>
      <c r="C29" s="222"/>
      <c r="D29" s="695" t="s">
        <v>331</v>
      </c>
      <c r="E29" s="223"/>
      <c r="F29" s="484">
        <v>1250000</v>
      </c>
      <c r="G29" s="213"/>
    </row>
    <row r="30" spans="1:7" ht="21" customHeight="1">
      <c r="A30" s="204"/>
      <c r="B30" s="221" t="s">
        <v>36</v>
      </c>
      <c r="C30" s="222"/>
      <c r="D30" s="695" t="s">
        <v>331</v>
      </c>
      <c r="E30" s="223"/>
      <c r="F30" s="484">
        <v>1250000</v>
      </c>
      <c r="G30" s="213"/>
    </row>
    <row r="31" spans="1:7" ht="21" customHeight="1">
      <c r="A31" s="204"/>
      <c r="B31" s="294"/>
      <c r="C31" s="294"/>
      <c r="D31" s="294"/>
      <c r="E31" s="294"/>
      <c r="F31" s="295"/>
      <c r="G31" s="213"/>
    </row>
    <row r="32" spans="1:7" ht="21" customHeight="1">
      <c r="A32" s="204"/>
      <c r="B32" s="221" t="s">
        <v>37</v>
      </c>
      <c r="C32" s="222"/>
      <c r="D32" s="222"/>
      <c r="E32" s="223"/>
      <c r="F32" s="700">
        <v>5</v>
      </c>
      <c r="G32" s="213"/>
    </row>
    <row r="33" spans="1:7" ht="21" customHeight="1">
      <c r="A33" s="204"/>
      <c r="B33" s="221" t="s">
        <v>38</v>
      </c>
      <c r="C33" s="222"/>
      <c r="D33" s="222"/>
      <c r="E33" s="223"/>
      <c r="F33" s="699">
        <v>900000</v>
      </c>
      <c r="G33" s="213"/>
    </row>
    <row r="34" spans="1:7" ht="21" customHeight="1">
      <c r="A34" s="204"/>
      <c r="B34" s="228"/>
      <c r="C34" s="228"/>
      <c r="D34" s="228"/>
      <c r="E34" s="229"/>
      <c r="F34" s="230"/>
      <c r="G34" s="213"/>
    </row>
    <row r="35" spans="1:7" ht="21" customHeight="1">
      <c r="A35" s="204"/>
      <c r="B35" s="221" t="s">
        <v>39</v>
      </c>
      <c r="C35" s="222"/>
      <c r="D35" s="222"/>
      <c r="E35" s="223"/>
      <c r="F35" s="699">
        <v>2100000</v>
      </c>
      <c r="G35" s="213"/>
    </row>
    <row r="36" spans="1:7" ht="21" customHeight="1">
      <c r="A36" s="204"/>
      <c r="B36" s="228"/>
      <c r="C36" s="228"/>
      <c r="D36" s="228"/>
      <c r="E36" s="229"/>
      <c r="F36" s="230"/>
      <c r="G36" s="213"/>
    </row>
    <row r="37" spans="1:7" ht="21" customHeight="1">
      <c r="A37" s="204"/>
      <c r="B37" s="221" t="s">
        <v>314</v>
      </c>
      <c r="C37" s="222"/>
      <c r="D37" s="222"/>
      <c r="E37" s="223"/>
      <c r="F37" s="700">
        <v>500000</v>
      </c>
      <c r="G37" s="213"/>
    </row>
    <row r="38" spans="1:7" ht="21" customHeight="1">
      <c r="A38" s="204"/>
      <c r="B38" s="221" t="s">
        <v>40</v>
      </c>
      <c r="C38" s="222"/>
      <c r="D38" s="222"/>
      <c r="E38" s="223"/>
      <c r="F38" s="700">
        <v>6</v>
      </c>
      <c r="G38" s="213"/>
    </row>
    <row r="39" spans="1:7" ht="21" customHeight="1">
      <c r="A39" s="204"/>
      <c r="B39" s="228"/>
      <c r="C39" s="228"/>
      <c r="D39" s="229"/>
      <c r="E39" s="283"/>
      <c r="F39" s="298"/>
      <c r="G39" s="213"/>
    </row>
    <row r="40" spans="1:7" ht="21" customHeight="1">
      <c r="A40" s="204"/>
      <c r="B40" s="221" t="s">
        <v>41</v>
      </c>
      <c r="C40" s="222"/>
      <c r="D40" s="222"/>
      <c r="E40" s="223"/>
      <c r="F40" s="700">
        <v>0</v>
      </c>
      <c r="G40" s="213"/>
    </row>
    <row r="41" spans="1:7" ht="21" customHeight="1">
      <c r="A41" s="204"/>
      <c r="B41" s="221" t="s">
        <v>42</v>
      </c>
      <c r="C41" s="222"/>
      <c r="D41" s="222"/>
      <c r="E41" s="223"/>
      <c r="F41" s="700">
        <v>0</v>
      </c>
      <c r="G41" s="213"/>
    </row>
    <row r="42" spans="1:7" ht="21" customHeight="1">
      <c r="A42" s="204"/>
      <c r="B42" s="228"/>
      <c r="C42" s="228"/>
      <c r="D42" s="228"/>
      <c r="E42" s="229"/>
      <c r="F42" s="283"/>
      <c r="G42" s="213"/>
    </row>
    <row r="43" spans="1:7" ht="13.5" customHeight="1">
      <c r="A43" s="204"/>
      <c r="B43" s="493" t="s">
        <v>43</v>
      </c>
      <c r="C43" s="494"/>
      <c r="D43" s="494"/>
      <c r="E43" s="494"/>
      <c r="F43" s="495"/>
      <c r="G43" s="207"/>
    </row>
    <row r="44" spans="1:7" ht="13.5" customHeight="1">
      <c r="A44" s="204"/>
      <c r="B44" s="305"/>
      <c r="C44" s="305" t="s">
        <v>44</v>
      </c>
      <c r="D44" s="305" t="s">
        <v>45</v>
      </c>
      <c r="E44" s="305" t="s">
        <v>46</v>
      </c>
      <c r="F44" s="305" t="s">
        <v>47</v>
      </c>
      <c r="G44" s="207"/>
    </row>
    <row r="45" spans="1:7"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row>
    <row r="46" spans="1:7"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row>
    <row r="47" spans="1:7"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row>
    <row r="48" spans="1:7"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row>
    <row r="49" spans="1:7"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row>
    <row r="50" spans="1:7"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row>
    <row r="51" spans="1:7" ht="13.5" customHeight="1">
      <c r="A51" s="204"/>
      <c r="B51" s="305" t="s">
        <v>49</v>
      </c>
      <c r="C51" s="488" t="str">
        <f>IF(AND(C50="未入力",D50="未入力",E50="未入力",F50="未入力"),"ゲーム開始前","ゲーム進行中")</f>
        <v>ゲーム開始前</v>
      </c>
      <c r="D51" s="489"/>
      <c r="E51" s="489"/>
      <c r="F51" s="490"/>
      <c r="G51" s="207"/>
    </row>
    <row r="52" spans="1:7" ht="13.5" customHeight="1">
      <c r="A52" s="204"/>
      <c r="B52" s="104"/>
      <c r="C52" s="104"/>
      <c r="D52" s="205"/>
      <c r="E52" s="206"/>
      <c r="F52" s="204"/>
      <c r="G52" s="207"/>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password="DE63" sheet="1" objects="1" scenarios="1" selectLockedCells="1"/>
  <mergeCells count="7">
    <mergeCell ref="B3:F3"/>
    <mergeCell ref="B5:F5"/>
    <mergeCell ref="C51:F51"/>
    <mergeCell ref="B26:F26"/>
    <mergeCell ref="B43:F43"/>
    <mergeCell ref="B10:F10"/>
    <mergeCell ref="B22:F22"/>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企業名につけられる文字数は全角５文字（半角10文字）以内です。" sqref="F11:F14">
      <formula1>LENB(F11)&lt;=10</formula1>
    </dataValidation>
    <dataValidation type="custom" allowBlank="1" showInputMessage="1" showErrorMessage="1" errorTitle="入力エラーです！" error="現在，ゲームが進行中ですので，基本設定値を変更することはできません。" sqref="F16:F20 F40:F41 F37:F38 F35 F32:F33 F27:F30 F23:F24">
      <formula1>$C$51="ゲーム開始前"</formula1>
    </dataValidation>
  </dataValidations>
  <hyperlinks>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U134"/>
  <sheetViews>
    <sheetView showGridLines="0" zoomScalePageLayoutView="0" workbookViewId="0" topLeftCell="G2">
      <selection activeCell="H16" sqref="H16"/>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11" width="18.00390625" style="24" customWidth="1"/>
    <col min="12" max="16" width="18.00390625" style="25" customWidth="1"/>
    <col min="17" max="21" width="18.00390625" style="26" customWidth="1"/>
    <col min="22" max="16384" width="9.125" style="22" customWidth="1"/>
  </cols>
  <sheetData>
    <row r="1" spans="1:21" s="29" customFormat="1" ht="13.5" customHeight="1">
      <c r="A1" s="196"/>
      <c r="B1" s="196" t="s">
        <v>19</v>
      </c>
      <c r="C1" s="197"/>
      <c r="D1" s="198"/>
      <c r="E1" s="199"/>
      <c r="F1" s="199"/>
      <c r="G1" s="200" t="s">
        <v>19</v>
      </c>
      <c r="H1" s="201"/>
      <c r="I1" s="201"/>
      <c r="J1" s="201"/>
      <c r="K1" s="201"/>
      <c r="L1" s="200" t="s">
        <v>19</v>
      </c>
      <c r="M1" s="202"/>
      <c r="N1" s="202"/>
      <c r="O1" s="202"/>
      <c r="P1" s="202"/>
      <c r="Q1" s="200" t="s">
        <v>19</v>
      </c>
      <c r="R1" s="203"/>
      <c r="S1" s="203"/>
      <c r="T1" s="203"/>
      <c r="U1" s="203"/>
    </row>
    <row r="2" spans="1:21" ht="13.5" customHeight="1">
      <c r="A2" s="204"/>
      <c r="B2" s="104"/>
      <c r="C2" s="104"/>
      <c r="D2" s="205"/>
      <c r="E2" s="206"/>
      <c r="F2" s="206"/>
      <c r="G2" s="207"/>
      <c r="H2" s="207"/>
      <c r="I2" s="207"/>
      <c r="J2" s="207"/>
      <c r="K2" s="207"/>
      <c r="L2" s="208"/>
      <c r="M2" s="208"/>
      <c r="N2" s="208"/>
      <c r="O2" s="208"/>
      <c r="P2" s="208"/>
      <c r="Q2" s="209"/>
      <c r="R2" s="209"/>
      <c r="S2" s="209"/>
      <c r="T2" s="209"/>
      <c r="U2" s="209"/>
    </row>
    <row r="3" spans="1:21" ht="13.5" customHeight="1">
      <c r="A3" s="204"/>
      <c r="B3" s="486"/>
      <c r="C3" s="486"/>
      <c r="D3" s="486"/>
      <c r="E3" s="486"/>
      <c r="F3" s="486"/>
      <c r="G3" s="207"/>
      <c r="H3" s="207"/>
      <c r="I3" s="207"/>
      <c r="J3" s="207"/>
      <c r="K3" s="207"/>
      <c r="L3" s="208"/>
      <c r="M3" s="208"/>
      <c r="N3" s="208"/>
      <c r="O3" s="208"/>
      <c r="P3" s="208"/>
      <c r="Q3" s="209"/>
      <c r="R3" s="209"/>
      <c r="S3" s="209"/>
      <c r="T3" s="209"/>
      <c r="U3" s="209"/>
    </row>
    <row r="4" spans="1:21" ht="13.5" customHeight="1">
      <c r="A4" s="204"/>
      <c r="B4" s="104"/>
      <c r="C4" s="104"/>
      <c r="D4" s="205"/>
      <c r="E4" s="206"/>
      <c r="F4" s="206"/>
      <c r="G4" s="207"/>
      <c r="H4" s="207"/>
      <c r="I4" s="207"/>
      <c r="J4" s="207"/>
      <c r="K4" s="207"/>
      <c r="L4" s="208"/>
      <c r="M4" s="208"/>
      <c r="N4" s="208"/>
      <c r="O4" s="208"/>
      <c r="P4" s="208"/>
      <c r="Q4" s="209"/>
      <c r="R4" s="209"/>
      <c r="S4" s="209"/>
      <c r="T4" s="209"/>
      <c r="U4" s="209"/>
    </row>
    <row r="5" spans="1:21" ht="21" customHeight="1">
      <c r="A5" s="204"/>
      <c r="B5" s="487" t="s">
        <v>20</v>
      </c>
      <c r="C5" s="487"/>
      <c r="D5" s="487"/>
      <c r="E5" s="487"/>
      <c r="F5" s="487"/>
      <c r="G5" s="497" t="s">
        <v>52</v>
      </c>
      <c r="H5" s="497"/>
      <c r="I5" s="497"/>
      <c r="J5" s="497"/>
      <c r="K5" s="497"/>
      <c r="L5" s="498" t="s">
        <v>53</v>
      </c>
      <c r="M5" s="498"/>
      <c r="N5" s="498"/>
      <c r="O5" s="498"/>
      <c r="P5" s="498"/>
      <c r="Q5" s="499" t="s">
        <v>54</v>
      </c>
      <c r="R5" s="499"/>
      <c r="S5" s="499"/>
      <c r="T5" s="499"/>
      <c r="U5" s="499"/>
    </row>
    <row r="6" spans="1:21" ht="21" customHeight="1">
      <c r="A6" s="204"/>
      <c r="B6" s="210"/>
      <c r="C6" s="210"/>
      <c r="D6" s="211"/>
      <c r="E6" s="211"/>
      <c r="F6" s="206"/>
      <c r="G6" s="212"/>
      <c r="H6" s="213"/>
      <c r="I6" s="213"/>
      <c r="J6" s="213"/>
      <c r="K6" s="213"/>
      <c r="L6" s="214"/>
      <c r="M6" s="214"/>
      <c r="N6" s="214"/>
      <c r="O6" s="214"/>
      <c r="P6" s="214"/>
      <c r="Q6" s="215"/>
      <c r="R6" s="215"/>
      <c r="S6" s="215"/>
      <c r="T6" s="215"/>
      <c r="U6" s="215"/>
    </row>
    <row r="7" spans="1:21" ht="21" customHeight="1">
      <c r="A7" s="204"/>
      <c r="B7" s="210"/>
      <c r="C7" s="210"/>
      <c r="D7" s="211"/>
      <c r="E7" s="211"/>
      <c r="F7" s="206"/>
      <c r="G7" s="216" t="s">
        <v>264</v>
      </c>
      <c r="H7" s="217"/>
      <c r="I7" s="218"/>
      <c r="J7" s="219"/>
      <c r="K7" s="219"/>
      <c r="L7" s="216" t="s">
        <v>264</v>
      </c>
      <c r="M7" s="217"/>
      <c r="N7" s="218"/>
      <c r="O7" s="218"/>
      <c r="P7" s="218"/>
      <c r="Q7" s="216" t="s">
        <v>264</v>
      </c>
      <c r="R7" s="217"/>
      <c r="S7" s="218"/>
      <c r="T7" s="220"/>
      <c r="U7" s="220"/>
    </row>
    <row r="8" spans="1:21" ht="21" customHeight="1">
      <c r="A8" s="204"/>
      <c r="B8" s="221" t="s">
        <v>50</v>
      </c>
      <c r="C8" s="222"/>
      <c r="D8" s="222"/>
      <c r="E8" s="223"/>
      <c r="F8" s="224" t="s">
        <v>51</v>
      </c>
      <c r="G8" s="213"/>
      <c r="H8" s="225"/>
      <c r="I8" s="213"/>
      <c r="J8" s="213"/>
      <c r="K8" s="213"/>
      <c r="L8" s="226"/>
      <c r="M8" s="218"/>
      <c r="N8" s="218"/>
      <c r="O8" s="218"/>
      <c r="P8" s="218"/>
      <c r="Q8" s="227"/>
      <c r="R8" s="227"/>
      <c r="S8" s="227"/>
      <c r="T8" s="227"/>
      <c r="U8" s="227"/>
    </row>
    <row r="9" spans="1:21" ht="21" customHeight="1">
      <c r="A9" s="204"/>
      <c r="B9" s="228"/>
      <c r="C9" s="228"/>
      <c r="D9" s="228"/>
      <c r="E9" s="229"/>
      <c r="F9" s="230"/>
      <c r="G9" s="213"/>
      <c r="H9" s="231"/>
      <c r="I9" s="232" t="s">
        <v>55</v>
      </c>
      <c r="J9" s="232" t="s">
        <v>56</v>
      </c>
      <c r="K9" s="213"/>
      <c r="L9" s="233"/>
      <c r="M9" s="233"/>
      <c r="N9" s="233"/>
      <c r="O9" s="233"/>
      <c r="P9" s="233"/>
      <c r="Q9" s="234"/>
      <c r="R9" s="235" t="s">
        <v>55</v>
      </c>
      <c r="S9" s="235" t="s">
        <v>56</v>
      </c>
      <c r="T9" s="235" t="s">
        <v>60</v>
      </c>
      <c r="U9" s="235" t="s">
        <v>61</v>
      </c>
    </row>
    <row r="10" spans="1:21" ht="21" customHeight="1">
      <c r="A10" s="204"/>
      <c r="B10" s="491" t="s">
        <v>21</v>
      </c>
      <c r="C10" s="492"/>
      <c r="D10" s="492"/>
      <c r="E10" s="492"/>
      <c r="F10" s="496"/>
      <c r="G10" s="213"/>
      <c r="H10" s="236" t="s">
        <v>62</v>
      </c>
      <c r="I10" s="237"/>
      <c r="J10" s="237"/>
      <c r="K10" s="213"/>
      <c r="L10" s="500" t="s">
        <v>57</v>
      </c>
      <c r="M10" s="500" t="s">
        <v>58</v>
      </c>
      <c r="N10" s="502" t="s">
        <v>59</v>
      </c>
      <c r="O10" s="503"/>
      <c r="P10" s="504"/>
      <c r="Q10" s="236" t="s">
        <v>62</v>
      </c>
      <c r="R10" s="238"/>
      <c r="S10" s="238"/>
      <c r="T10" s="238"/>
      <c r="U10" s="238"/>
    </row>
    <row r="11" spans="1:21" ht="21" customHeight="1">
      <c r="A11" s="239"/>
      <c r="B11" s="240" t="s">
        <v>22</v>
      </c>
      <c r="C11" s="241"/>
      <c r="D11" s="241"/>
      <c r="E11" s="242"/>
      <c r="F11" s="4" t="s">
        <v>292</v>
      </c>
      <c r="G11" s="213"/>
      <c r="H11" s="236" t="s">
        <v>63</v>
      </c>
      <c r="I11" s="243" t="s">
        <v>328</v>
      </c>
      <c r="J11" s="243" t="s">
        <v>64</v>
      </c>
      <c r="K11" s="213"/>
      <c r="L11" s="501"/>
      <c r="M11" s="501"/>
      <c r="N11" s="505"/>
      <c r="O11" s="506"/>
      <c r="P11" s="507"/>
      <c r="Q11" s="236" t="s">
        <v>63</v>
      </c>
      <c r="R11" s="244" t="s">
        <v>65</v>
      </c>
      <c r="S11" s="244" t="s">
        <v>65</v>
      </c>
      <c r="T11" s="244" t="s">
        <v>65</v>
      </c>
      <c r="U11" s="244" t="s">
        <v>65</v>
      </c>
    </row>
    <row r="12" spans="1:21" ht="21" customHeight="1">
      <c r="A12" s="204"/>
      <c r="B12" s="245" t="s">
        <v>23</v>
      </c>
      <c r="C12" s="246"/>
      <c r="D12" s="246"/>
      <c r="E12" s="247"/>
      <c r="F12" s="4" t="s">
        <v>293</v>
      </c>
      <c r="G12" s="213"/>
      <c r="H12" s="248" t="s">
        <v>66</v>
      </c>
      <c r="I12" s="243" t="s">
        <v>64</v>
      </c>
      <c r="J12" s="243" t="s">
        <v>64</v>
      </c>
      <c r="K12" s="213"/>
      <c r="L12" s="249"/>
      <c r="M12" s="250"/>
      <c r="N12" s="251"/>
      <c r="O12" s="252"/>
      <c r="P12" s="253"/>
      <c r="Q12" s="254" t="s">
        <v>66</v>
      </c>
      <c r="R12" s="244" t="s">
        <v>65</v>
      </c>
      <c r="S12" s="244" t="s">
        <v>65</v>
      </c>
      <c r="T12" s="244" t="s">
        <v>65</v>
      </c>
      <c r="U12" s="244" t="s">
        <v>65</v>
      </c>
    </row>
    <row r="13" spans="1:21" ht="21" customHeight="1">
      <c r="A13" s="204"/>
      <c r="B13" s="255" t="s">
        <v>24</v>
      </c>
      <c r="C13" s="256"/>
      <c r="D13" s="256"/>
      <c r="E13" s="257"/>
      <c r="F13" s="4" t="s">
        <v>294</v>
      </c>
      <c r="G13" s="213"/>
      <c r="H13" s="248" t="s">
        <v>68</v>
      </c>
      <c r="I13" s="243" t="s">
        <v>69</v>
      </c>
      <c r="J13" s="243" t="s">
        <v>69</v>
      </c>
      <c r="K13" s="213"/>
      <c r="L13" s="475" t="s">
        <v>67</v>
      </c>
      <c r="M13" s="259"/>
      <c r="N13" s="260"/>
      <c r="O13" s="261"/>
      <c r="P13" s="262"/>
      <c r="Q13" s="254" t="s">
        <v>68</v>
      </c>
      <c r="R13" s="244" t="s">
        <v>69</v>
      </c>
      <c r="S13" s="244" t="s">
        <v>69</v>
      </c>
      <c r="T13" s="244" t="s">
        <v>69</v>
      </c>
      <c r="U13" s="244" t="s">
        <v>69</v>
      </c>
    </row>
    <row r="14" spans="1:21" ht="21" customHeight="1">
      <c r="A14" s="204"/>
      <c r="B14" s="263" t="s">
        <v>25</v>
      </c>
      <c r="C14" s="264"/>
      <c r="D14" s="264"/>
      <c r="E14" s="265"/>
      <c r="F14" s="27" t="s">
        <v>295</v>
      </c>
      <c r="G14" s="213"/>
      <c r="H14" s="248" t="s">
        <v>70</v>
      </c>
      <c r="I14" s="243" t="s">
        <v>69</v>
      </c>
      <c r="J14" s="243" t="s">
        <v>69</v>
      </c>
      <c r="K14" s="213"/>
      <c r="L14" s="258"/>
      <c r="M14" s="259"/>
      <c r="N14" s="260"/>
      <c r="O14" s="261"/>
      <c r="P14" s="262"/>
      <c r="Q14" s="254" t="s">
        <v>70</v>
      </c>
      <c r="R14" s="244" t="s">
        <v>69</v>
      </c>
      <c r="S14" s="244" t="s">
        <v>69</v>
      </c>
      <c r="T14" s="244" t="s">
        <v>69</v>
      </c>
      <c r="U14" s="244" t="s">
        <v>69</v>
      </c>
    </row>
    <row r="15" spans="1:21" ht="21" customHeight="1">
      <c r="A15" s="204"/>
      <c r="B15" s="228"/>
      <c r="C15" s="228"/>
      <c r="D15" s="228"/>
      <c r="E15" s="229"/>
      <c r="F15" s="230"/>
      <c r="G15" s="213"/>
      <c r="H15" s="266" t="s">
        <v>71</v>
      </c>
      <c r="I15" s="267"/>
      <c r="J15" s="267"/>
      <c r="K15" s="213"/>
      <c r="L15" s="249"/>
      <c r="M15" s="259"/>
      <c r="N15" s="260"/>
      <c r="O15" s="261"/>
      <c r="P15" s="262"/>
      <c r="Q15" s="268" t="s">
        <v>71</v>
      </c>
      <c r="R15" s="269"/>
      <c r="S15" s="269"/>
      <c r="T15" s="269"/>
      <c r="U15" s="269"/>
    </row>
    <row r="16" spans="1:21" ht="21" customHeight="1">
      <c r="A16" s="204"/>
      <c r="B16" s="221" t="s">
        <v>26</v>
      </c>
      <c r="C16" s="222"/>
      <c r="D16" s="222"/>
      <c r="E16" s="223"/>
      <c r="F16" s="5">
        <v>5000000</v>
      </c>
      <c r="G16" s="213"/>
      <c r="H16" s="270"/>
      <c r="I16" s="271"/>
      <c r="J16" s="271"/>
      <c r="K16" s="213"/>
      <c r="L16" s="249"/>
      <c r="M16" s="259"/>
      <c r="N16" s="260"/>
      <c r="O16" s="261"/>
      <c r="P16" s="262"/>
      <c r="Q16" s="272"/>
      <c r="R16" s="273"/>
      <c r="S16" s="273"/>
      <c r="T16" s="273"/>
      <c r="U16" s="273"/>
    </row>
    <row r="17" spans="1:21" ht="21" customHeight="1">
      <c r="A17" s="204"/>
      <c r="B17" s="221" t="s">
        <v>27</v>
      </c>
      <c r="C17" s="222"/>
      <c r="D17" s="222"/>
      <c r="E17" s="223"/>
      <c r="F17" s="5">
        <v>0</v>
      </c>
      <c r="G17" s="213"/>
      <c r="H17" s="270"/>
      <c r="I17" s="271"/>
      <c r="J17" s="271"/>
      <c r="K17" s="213"/>
      <c r="L17" s="274"/>
      <c r="M17" s="274"/>
      <c r="N17" s="275"/>
      <c r="O17" s="276"/>
      <c r="P17" s="277"/>
      <c r="Q17" s="272"/>
      <c r="R17" s="273"/>
      <c r="S17" s="273"/>
      <c r="T17" s="273"/>
      <c r="U17" s="273"/>
    </row>
    <row r="18" spans="1:21" ht="21" customHeight="1">
      <c r="A18" s="204"/>
      <c r="B18" s="221" t="s">
        <v>28</v>
      </c>
      <c r="C18" s="222"/>
      <c r="D18" s="222"/>
      <c r="E18" s="223"/>
      <c r="F18" s="5">
        <v>5000000</v>
      </c>
      <c r="G18" s="213"/>
      <c r="H18" s="270"/>
      <c r="I18" s="271"/>
      <c r="J18" s="271"/>
      <c r="K18" s="213"/>
      <c r="L18" s="249"/>
      <c r="M18" s="250"/>
      <c r="N18" s="251"/>
      <c r="O18" s="252"/>
      <c r="P18" s="253"/>
      <c r="Q18" s="272"/>
      <c r="R18" s="273"/>
      <c r="S18" s="273"/>
      <c r="T18" s="273"/>
      <c r="U18" s="273"/>
    </row>
    <row r="19" spans="1:21" ht="21" customHeight="1">
      <c r="A19" s="204"/>
      <c r="B19" s="221" t="s">
        <v>29</v>
      </c>
      <c r="C19" s="222"/>
      <c r="D19" s="222"/>
      <c r="E19" s="223"/>
      <c r="F19" s="5">
        <v>75000</v>
      </c>
      <c r="G19" s="213"/>
      <c r="H19" s="270"/>
      <c r="I19" s="271"/>
      <c r="J19" s="271"/>
      <c r="K19" s="213"/>
      <c r="L19" s="475" t="s">
        <v>72</v>
      </c>
      <c r="M19" s="259"/>
      <c r="N19" s="260"/>
      <c r="O19" s="261"/>
      <c r="P19" s="262"/>
      <c r="Q19" s="272"/>
      <c r="R19" s="273"/>
      <c r="S19" s="273"/>
      <c r="T19" s="273"/>
      <c r="U19" s="273"/>
    </row>
    <row r="20" spans="1:21" ht="21" customHeight="1">
      <c r="A20" s="204"/>
      <c r="B20" s="221" t="s">
        <v>30</v>
      </c>
      <c r="C20" s="222"/>
      <c r="D20" s="222"/>
      <c r="E20" s="223"/>
      <c r="F20" s="5">
        <v>100000</v>
      </c>
      <c r="G20" s="213"/>
      <c r="H20" s="270"/>
      <c r="I20" s="271"/>
      <c r="J20" s="271"/>
      <c r="K20" s="213"/>
      <c r="L20" s="249"/>
      <c r="M20" s="259"/>
      <c r="N20" s="260"/>
      <c r="O20" s="261"/>
      <c r="P20" s="262"/>
      <c r="Q20" s="272"/>
      <c r="R20" s="273"/>
      <c r="S20" s="273"/>
      <c r="T20" s="273"/>
      <c r="U20" s="273"/>
    </row>
    <row r="21" spans="1:21" ht="21" customHeight="1">
      <c r="A21" s="204"/>
      <c r="B21" s="228"/>
      <c r="C21" s="228"/>
      <c r="D21" s="228"/>
      <c r="E21" s="228"/>
      <c r="F21" s="278"/>
      <c r="G21" s="213"/>
      <c r="H21" s="270"/>
      <c r="I21" s="271"/>
      <c r="J21" s="271"/>
      <c r="K21" s="213"/>
      <c r="L21" s="249"/>
      <c r="M21" s="259"/>
      <c r="N21" s="260"/>
      <c r="O21" s="261"/>
      <c r="P21" s="262"/>
      <c r="Q21" s="272"/>
      <c r="R21" s="273"/>
      <c r="S21" s="273"/>
      <c r="T21" s="273"/>
      <c r="U21" s="273"/>
    </row>
    <row r="22" spans="1:21" ht="21" customHeight="1">
      <c r="A22" s="204"/>
      <c r="B22" s="491" t="s">
        <v>31</v>
      </c>
      <c r="C22" s="492"/>
      <c r="D22" s="492"/>
      <c r="E22" s="492"/>
      <c r="F22" s="496"/>
      <c r="G22" s="213"/>
      <c r="H22" s="270"/>
      <c r="I22" s="271"/>
      <c r="J22" s="271"/>
      <c r="K22" s="213"/>
      <c r="L22" s="249"/>
      <c r="M22" s="259"/>
      <c r="N22" s="260"/>
      <c r="O22" s="261"/>
      <c r="P22" s="262"/>
      <c r="Q22" s="272"/>
      <c r="R22" s="273"/>
      <c r="S22" s="273"/>
      <c r="T22" s="273"/>
      <c r="U22" s="273"/>
    </row>
    <row r="23" spans="1:21" ht="21" customHeight="1">
      <c r="A23" s="204"/>
      <c r="B23" s="221" t="s">
        <v>326</v>
      </c>
      <c r="C23" s="222"/>
      <c r="D23" s="222"/>
      <c r="E23" s="223"/>
      <c r="F23" s="482">
        <v>40</v>
      </c>
      <c r="G23" s="213"/>
      <c r="H23" s="279"/>
      <c r="I23" s="280"/>
      <c r="J23" s="280"/>
      <c r="K23" s="213"/>
      <c r="L23" s="274"/>
      <c r="M23" s="274"/>
      <c r="N23" s="275"/>
      <c r="O23" s="276"/>
      <c r="P23" s="277"/>
      <c r="Q23" s="281"/>
      <c r="R23" s="282"/>
      <c r="S23" s="282"/>
      <c r="T23" s="282"/>
      <c r="U23" s="282"/>
    </row>
    <row r="24" spans="1:21" ht="21" customHeight="1">
      <c r="A24" s="204"/>
      <c r="B24" s="221" t="s">
        <v>327</v>
      </c>
      <c r="C24" s="222"/>
      <c r="D24" s="222"/>
      <c r="E24" s="223"/>
      <c r="F24" s="482">
        <v>25</v>
      </c>
      <c r="G24" s="213"/>
      <c r="H24" s="248" t="s">
        <v>73</v>
      </c>
      <c r="I24" s="243" t="s">
        <v>69</v>
      </c>
      <c r="J24" s="243" t="s">
        <v>69</v>
      </c>
      <c r="K24" s="213"/>
      <c r="L24" s="249"/>
      <c r="M24" s="250"/>
      <c r="N24" s="251"/>
      <c r="O24" s="252"/>
      <c r="P24" s="253"/>
      <c r="Q24" s="254" t="s">
        <v>73</v>
      </c>
      <c r="R24" s="244" t="s">
        <v>69</v>
      </c>
      <c r="S24" s="244" t="s">
        <v>69</v>
      </c>
      <c r="T24" s="244" t="s">
        <v>69</v>
      </c>
      <c r="U24" s="244" t="s">
        <v>69</v>
      </c>
    </row>
    <row r="25" spans="1:21" ht="21" customHeight="1">
      <c r="A25" s="204"/>
      <c r="B25" s="228"/>
      <c r="C25" s="228"/>
      <c r="D25" s="228"/>
      <c r="E25" s="229"/>
      <c r="F25" s="283"/>
      <c r="G25" s="213"/>
      <c r="H25" s="248" t="s">
        <v>74</v>
      </c>
      <c r="I25" s="243" t="s">
        <v>69</v>
      </c>
      <c r="J25" s="243" t="s">
        <v>69</v>
      </c>
      <c r="K25" s="213"/>
      <c r="L25" s="475" t="s">
        <v>75</v>
      </c>
      <c r="M25" s="259"/>
      <c r="N25" s="260"/>
      <c r="O25" s="261"/>
      <c r="P25" s="262"/>
      <c r="Q25" s="254" t="s">
        <v>74</v>
      </c>
      <c r="R25" s="244" t="s">
        <v>69</v>
      </c>
      <c r="S25" s="244" t="s">
        <v>69</v>
      </c>
      <c r="T25" s="244" t="s">
        <v>69</v>
      </c>
      <c r="U25" s="244" t="s">
        <v>69</v>
      </c>
    </row>
    <row r="26" spans="1:21" ht="21" customHeight="1">
      <c r="A26" s="204"/>
      <c r="B26" s="491" t="s">
        <v>32</v>
      </c>
      <c r="C26" s="492"/>
      <c r="D26" s="492"/>
      <c r="E26" s="492"/>
      <c r="F26" s="492"/>
      <c r="G26" s="213"/>
      <c r="H26" s="248" t="s">
        <v>76</v>
      </c>
      <c r="I26" s="284"/>
      <c r="J26" s="284"/>
      <c r="K26" s="213"/>
      <c r="L26" s="249"/>
      <c r="M26" s="259"/>
      <c r="N26" s="260"/>
      <c r="O26" s="261"/>
      <c r="P26" s="262"/>
      <c r="Q26" s="254" t="s">
        <v>76</v>
      </c>
      <c r="R26" s="285"/>
      <c r="S26" s="285"/>
      <c r="T26" s="285"/>
      <c r="U26" s="285"/>
    </row>
    <row r="27" spans="1:21" ht="21" customHeight="1">
      <c r="A27" s="204"/>
      <c r="B27" s="221" t="s">
        <v>33</v>
      </c>
      <c r="C27" s="222"/>
      <c r="D27" s="222"/>
      <c r="E27" s="223"/>
      <c r="F27" s="481">
        <v>800</v>
      </c>
      <c r="G27" s="213"/>
      <c r="H27" s="286" t="s">
        <v>77</v>
      </c>
      <c r="I27" s="287"/>
      <c r="J27" s="287"/>
      <c r="K27" s="213"/>
      <c r="L27" s="249"/>
      <c r="M27" s="259"/>
      <c r="N27" s="260"/>
      <c r="O27" s="261"/>
      <c r="P27" s="262"/>
      <c r="Q27" s="288" t="s">
        <v>77</v>
      </c>
      <c r="R27" s="289"/>
      <c r="S27" s="289"/>
      <c r="T27" s="289"/>
      <c r="U27" s="289"/>
    </row>
    <row r="28" spans="1:21" ht="21" customHeight="1">
      <c r="A28" s="204"/>
      <c r="B28" s="221" t="s">
        <v>34</v>
      </c>
      <c r="C28" s="222"/>
      <c r="D28" s="222"/>
      <c r="E28" s="223"/>
      <c r="F28" s="481">
        <v>1200</v>
      </c>
      <c r="G28" s="213"/>
      <c r="H28" s="290" t="s">
        <v>78</v>
      </c>
      <c r="I28" s="291" t="s">
        <v>79</v>
      </c>
      <c r="J28" s="291" t="s">
        <v>79</v>
      </c>
      <c r="K28" s="213"/>
      <c r="L28" s="249"/>
      <c r="M28" s="259"/>
      <c r="N28" s="260"/>
      <c r="O28" s="261"/>
      <c r="P28" s="262"/>
      <c r="Q28" s="292" t="s">
        <v>78</v>
      </c>
      <c r="R28" s="293" t="s">
        <v>80</v>
      </c>
      <c r="S28" s="293" t="s">
        <v>80</v>
      </c>
      <c r="T28" s="293" t="s">
        <v>80</v>
      </c>
      <c r="U28" s="293" t="s">
        <v>80</v>
      </c>
    </row>
    <row r="29" spans="1:21" ht="21" customHeight="1">
      <c r="A29" s="204"/>
      <c r="B29" s="221" t="s">
        <v>35</v>
      </c>
      <c r="C29" s="222"/>
      <c r="D29" s="222"/>
      <c r="E29" s="223"/>
      <c r="F29" s="481">
        <v>1600</v>
      </c>
      <c r="G29" s="213"/>
      <c r="H29" s="290" t="s">
        <v>81</v>
      </c>
      <c r="I29" s="291" t="s">
        <v>79</v>
      </c>
      <c r="J29" s="291" t="s">
        <v>79</v>
      </c>
      <c r="K29" s="213"/>
      <c r="L29" s="274"/>
      <c r="M29" s="274"/>
      <c r="N29" s="275"/>
      <c r="O29" s="276"/>
      <c r="P29" s="277"/>
      <c r="Q29" s="292" t="s">
        <v>81</v>
      </c>
      <c r="R29" s="293" t="s">
        <v>80</v>
      </c>
      <c r="S29" s="293" t="s">
        <v>80</v>
      </c>
      <c r="T29" s="293" t="s">
        <v>80</v>
      </c>
      <c r="U29" s="293" t="s">
        <v>80</v>
      </c>
    </row>
    <row r="30" spans="1:21" ht="21" customHeight="1">
      <c r="A30" s="204"/>
      <c r="B30" s="221" t="s">
        <v>36</v>
      </c>
      <c r="C30" s="222"/>
      <c r="D30" s="222"/>
      <c r="E30" s="223"/>
      <c r="F30" s="481">
        <v>1200</v>
      </c>
      <c r="G30" s="213"/>
      <c r="H30" s="290" t="s">
        <v>82</v>
      </c>
      <c r="I30" s="291" t="s">
        <v>79</v>
      </c>
      <c r="J30" s="291" t="s">
        <v>79</v>
      </c>
      <c r="K30" s="213"/>
      <c r="L30" s="249"/>
      <c r="M30" s="250"/>
      <c r="N30" s="251"/>
      <c r="O30" s="252"/>
      <c r="P30" s="253"/>
      <c r="Q30" s="292" t="s">
        <v>82</v>
      </c>
      <c r="R30" s="293" t="s">
        <v>80</v>
      </c>
      <c r="S30" s="293" t="s">
        <v>80</v>
      </c>
      <c r="T30" s="293" t="s">
        <v>80</v>
      </c>
      <c r="U30" s="293" t="s">
        <v>80</v>
      </c>
    </row>
    <row r="31" spans="1:21" ht="21" customHeight="1">
      <c r="A31" s="204"/>
      <c r="B31" s="294"/>
      <c r="C31" s="294"/>
      <c r="D31" s="294"/>
      <c r="E31" s="294"/>
      <c r="F31" s="295"/>
      <c r="G31" s="213"/>
      <c r="H31" s="248" t="s">
        <v>83</v>
      </c>
      <c r="I31" s="237" t="s">
        <v>79</v>
      </c>
      <c r="J31" s="237" t="s">
        <v>79</v>
      </c>
      <c r="K31" s="213"/>
      <c r="L31" s="475" t="s">
        <v>84</v>
      </c>
      <c r="M31" s="259"/>
      <c r="N31" s="260"/>
      <c r="O31" s="261"/>
      <c r="P31" s="262"/>
      <c r="Q31" s="254" t="s">
        <v>83</v>
      </c>
      <c r="R31" s="238" t="s">
        <v>80</v>
      </c>
      <c r="S31" s="238" t="s">
        <v>80</v>
      </c>
      <c r="T31" s="238" t="s">
        <v>80</v>
      </c>
      <c r="U31" s="238" t="s">
        <v>80</v>
      </c>
    </row>
    <row r="32" spans="1:21" ht="21" customHeight="1">
      <c r="A32" s="204"/>
      <c r="B32" s="221" t="s">
        <v>37</v>
      </c>
      <c r="C32" s="222"/>
      <c r="D32" s="222"/>
      <c r="E32" s="223"/>
      <c r="F32" s="5">
        <v>5</v>
      </c>
      <c r="G32" s="213"/>
      <c r="H32" s="248" t="s">
        <v>85</v>
      </c>
      <c r="I32" s="243" t="s">
        <v>86</v>
      </c>
      <c r="J32" s="243" t="s">
        <v>86</v>
      </c>
      <c r="K32" s="213"/>
      <c r="L32" s="258"/>
      <c r="M32" s="259"/>
      <c r="N32" s="260"/>
      <c r="O32" s="261"/>
      <c r="P32" s="262"/>
      <c r="Q32" s="254" t="s">
        <v>85</v>
      </c>
      <c r="R32" s="244" t="s">
        <v>86</v>
      </c>
      <c r="S32" s="244" t="s">
        <v>86</v>
      </c>
      <c r="T32" s="244" t="s">
        <v>86</v>
      </c>
      <c r="U32" s="244" t="s">
        <v>86</v>
      </c>
    </row>
    <row r="33" spans="1:21" ht="21" customHeight="1">
      <c r="A33" s="204"/>
      <c r="B33" s="221" t="s">
        <v>38</v>
      </c>
      <c r="C33" s="222"/>
      <c r="D33" s="222"/>
      <c r="E33" s="223"/>
      <c r="F33" s="5">
        <v>600000</v>
      </c>
      <c r="G33" s="213"/>
      <c r="H33" s="296" t="s">
        <v>87</v>
      </c>
      <c r="I33" s="267"/>
      <c r="J33" s="267"/>
      <c r="K33" s="213"/>
      <c r="L33" s="249"/>
      <c r="M33" s="259"/>
      <c r="N33" s="260"/>
      <c r="O33" s="261"/>
      <c r="P33" s="262"/>
      <c r="Q33" s="268" t="s">
        <v>87</v>
      </c>
      <c r="R33" s="269"/>
      <c r="S33" s="269"/>
      <c r="T33" s="269"/>
      <c r="U33" s="269"/>
    </row>
    <row r="34" spans="1:21" ht="21" customHeight="1">
      <c r="A34" s="204"/>
      <c r="B34" s="228"/>
      <c r="C34" s="228"/>
      <c r="D34" s="228"/>
      <c r="E34" s="229"/>
      <c r="F34" s="230"/>
      <c r="G34" s="213"/>
      <c r="H34" s="297"/>
      <c r="I34" s="271"/>
      <c r="J34" s="271"/>
      <c r="K34" s="213"/>
      <c r="L34" s="249"/>
      <c r="M34" s="259"/>
      <c r="N34" s="260"/>
      <c r="O34" s="261"/>
      <c r="P34" s="262"/>
      <c r="Q34" s="272"/>
      <c r="R34" s="273"/>
      <c r="S34" s="273"/>
      <c r="T34" s="273"/>
      <c r="U34" s="273"/>
    </row>
    <row r="35" spans="1:21" ht="21" customHeight="1">
      <c r="A35" s="204"/>
      <c r="B35" s="221" t="s">
        <v>39</v>
      </c>
      <c r="C35" s="222"/>
      <c r="D35" s="222"/>
      <c r="E35" s="223"/>
      <c r="F35" s="5">
        <v>300000</v>
      </c>
      <c r="G35" s="213"/>
      <c r="H35" s="297"/>
      <c r="I35" s="271"/>
      <c r="J35" s="271"/>
      <c r="K35" s="213"/>
      <c r="L35" s="274"/>
      <c r="M35" s="274"/>
      <c r="N35" s="275"/>
      <c r="O35" s="276"/>
      <c r="P35" s="277"/>
      <c r="Q35" s="272"/>
      <c r="R35" s="273"/>
      <c r="S35" s="273"/>
      <c r="T35" s="273"/>
      <c r="U35" s="273"/>
    </row>
    <row r="36" spans="1:21" ht="21" customHeight="1">
      <c r="A36" s="204"/>
      <c r="B36" s="228"/>
      <c r="C36" s="228"/>
      <c r="D36" s="228"/>
      <c r="E36" s="229"/>
      <c r="F36" s="230"/>
      <c r="G36" s="213"/>
      <c r="H36" s="297"/>
      <c r="I36" s="271"/>
      <c r="J36" s="271"/>
      <c r="K36" s="213"/>
      <c r="L36" s="249"/>
      <c r="M36" s="250"/>
      <c r="N36" s="251"/>
      <c r="O36" s="252"/>
      <c r="P36" s="253"/>
      <c r="Q36" s="272"/>
      <c r="R36" s="273"/>
      <c r="S36" s="273"/>
      <c r="T36" s="273"/>
      <c r="U36" s="273"/>
    </row>
    <row r="37" spans="1:21" ht="21" customHeight="1">
      <c r="A37" s="204"/>
      <c r="B37" s="221" t="s">
        <v>314</v>
      </c>
      <c r="C37" s="222"/>
      <c r="D37" s="222"/>
      <c r="E37" s="223"/>
      <c r="F37" s="5">
        <v>500000</v>
      </c>
      <c r="G37" s="213"/>
      <c r="H37" s="297"/>
      <c r="I37" s="271"/>
      <c r="J37" s="271"/>
      <c r="K37" s="213"/>
      <c r="L37" s="475" t="s">
        <v>88</v>
      </c>
      <c r="M37" s="259"/>
      <c r="N37" s="260"/>
      <c r="O37" s="261"/>
      <c r="P37" s="262"/>
      <c r="Q37" s="272"/>
      <c r="R37" s="273"/>
      <c r="S37" s="273"/>
      <c r="T37" s="273"/>
      <c r="U37" s="273"/>
    </row>
    <row r="38" spans="1:21" ht="21" customHeight="1">
      <c r="A38" s="204"/>
      <c r="B38" s="221" t="s">
        <v>40</v>
      </c>
      <c r="C38" s="222"/>
      <c r="D38" s="222"/>
      <c r="E38" s="223"/>
      <c r="F38" s="5">
        <v>6</v>
      </c>
      <c r="G38" s="213"/>
      <c r="H38" s="297"/>
      <c r="I38" s="271"/>
      <c r="J38" s="271"/>
      <c r="K38" s="213"/>
      <c r="L38" s="249"/>
      <c r="M38" s="259"/>
      <c r="N38" s="260"/>
      <c r="O38" s="261"/>
      <c r="P38" s="262"/>
      <c r="Q38" s="272"/>
      <c r="R38" s="273"/>
      <c r="S38" s="273"/>
      <c r="T38" s="273"/>
      <c r="U38" s="273"/>
    </row>
    <row r="39" spans="1:21" ht="21" customHeight="1">
      <c r="A39" s="204"/>
      <c r="B39" s="228"/>
      <c r="C39" s="228"/>
      <c r="D39" s="229"/>
      <c r="E39" s="283"/>
      <c r="F39" s="298"/>
      <c r="G39" s="213"/>
      <c r="H39" s="297"/>
      <c r="I39" s="271"/>
      <c r="J39" s="271"/>
      <c r="K39" s="213"/>
      <c r="L39" s="249"/>
      <c r="M39" s="259"/>
      <c r="N39" s="260"/>
      <c r="O39" s="261"/>
      <c r="P39" s="262"/>
      <c r="Q39" s="272"/>
      <c r="R39" s="273"/>
      <c r="S39" s="273"/>
      <c r="T39" s="273"/>
      <c r="U39" s="273"/>
    </row>
    <row r="40" spans="1:21" ht="21" customHeight="1">
      <c r="A40" s="204"/>
      <c r="B40" s="221" t="s">
        <v>41</v>
      </c>
      <c r="C40" s="222"/>
      <c r="D40" s="222"/>
      <c r="E40" s="223"/>
      <c r="F40" s="5">
        <v>0</v>
      </c>
      <c r="G40" s="213"/>
      <c r="H40" s="297"/>
      <c r="I40" s="271"/>
      <c r="J40" s="271"/>
      <c r="K40" s="213"/>
      <c r="L40" s="249"/>
      <c r="M40" s="259"/>
      <c r="N40" s="260"/>
      <c r="O40" s="261"/>
      <c r="P40" s="262"/>
      <c r="Q40" s="272"/>
      <c r="R40" s="273"/>
      <c r="S40" s="273"/>
      <c r="T40" s="273"/>
      <c r="U40" s="273"/>
    </row>
    <row r="41" spans="1:21" ht="21" customHeight="1">
      <c r="A41" s="204"/>
      <c r="B41" s="221" t="s">
        <v>42</v>
      </c>
      <c r="C41" s="222"/>
      <c r="D41" s="222"/>
      <c r="E41" s="223"/>
      <c r="F41" s="5">
        <v>0</v>
      </c>
      <c r="G41" s="213"/>
      <c r="H41" s="297"/>
      <c r="I41" s="271"/>
      <c r="J41" s="271"/>
      <c r="K41" s="213"/>
      <c r="L41" s="274"/>
      <c r="M41" s="274"/>
      <c r="N41" s="275"/>
      <c r="O41" s="276"/>
      <c r="P41" s="277"/>
      <c r="Q41" s="272"/>
      <c r="R41" s="273"/>
      <c r="S41" s="273"/>
      <c r="T41" s="273"/>
      <c r="U41" s="273"/>
    </row>
    <row r="42" spans="1:21" ht="21" customHeight="1">
      <c r="A42" s="204"/>
      <c r="B42" s="228"/>
      <c r="C42" s="228"/>
      <c r="D42" s="228"/>
      <c r="E42" s="229"/>
      <c r="F42" s="283"/>
      <c r="G42" s="213"/>
      <c r="H42" s="299"/>
      <c r="I42" s="280"/>
      <c r="J42" s="280"/>
      <c r="K42" s="213"/>
      <c r="L42" s="300"/>
      <c r="M42" s="300"/>
      <c r="N42" s="300"/>
      <c r="O42" s="300"/>
      <c r="P42" s="300"/>
      <c r="Q42" s="281"/>
      <c r="R42" s="282"/>
      <c r="S42" s="282"/>
      <c r="T42" s="282"/>
      <c r="U42" s="282"/>
    </row>
    <row r="43" spans="1:21" ht="13.5" customHeight="1">
      <c r="A43" s="204"/>
      <c r="B43" s="493" t="s">
        <v>43</v>
      </c>
      <c r="C43" s="494"/>
      <c r="D43" s="494"/>
      <c r="E43" s="494"/>
      <c r="F43" s="495"/>
      <c r="G43" s="207"/>
      <c r="H43" s="304"/>
      <c r="I43" s="207"/>
      <c r="J43" s="207"/>
      <c r="K43" s="207"/>
      <c r="L43" s="300"/>
      <c r="M43" s="300"/>
      <c r="N43" s="300"/>
      <c r="O43" s="300"/>
      <c r="P43" s="300"/>
      <c r="Q43" s="209"/>
      <c r="R43" s="209"/>
      <c r="S43" s="209"/>
      <c r="T43" s="209"/>
      <c r="U43" s="209"/>
    </row>
    <row r="44" spans="1:21" ht="13.5" customHeight="1">
      <c r="A44" s="204"/>
      <c r="B44" s="305"/>
      <c r="C44" s="305" t="s">
        <v>44</v>
      </c>
      <c r="D44" s="305" t="s">
        <v>45</v>
      </c>
      <c r="E44" s="305" t="s">
        <v>46</v>
      </c>
      <c r="F44" s="305" t="s">
        <v>47</v>
      </c>
      <c r="G44" s="207"/>
      <c r="H44" s="207"/>
      <c r="I44" s="207"/>
      <c r="J44" s="207"/>
      <c r="K44" s="207"/>
      <c r="L44" s="208"/>
      <c r="M44" s="208"/>
      <c r="N44" s="208"/>
      <c r="O44" s="208"/>
      <c r="P44" s="208"/>
      <c r="Q44" s="209"/>
      <c r="R44" s="209"/>
      <c r="S44" s="209"/>
      <c r="T44" s="209"/>
      <c r="U44" s="209"/>
    </row>
    <row r="45" spans="1:21"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c r="H45" s="207"/>
      <c r="I45" s="207"/>
      <c r="J45" s="207"/>
      <c r="K45" s="207"/>
      <c r="L45" s="208"/>
      <c r="M45" s="208"/>
      <c r="N45" s="208"/>
      <c r="O45" s="208"/>
      <c r="P45" s="208"/>
      <c r="Q45" s="209"/>
      <c r="R45" s="209"/>
      <c r="S45" s="209"/>
      <c r="T45" s="209"/>
      <c r="U45" s="209"/>
    </row>
    <row r="46" spans="1:21"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c r="H46" s="207"/>
      <c r="I46" s="207"/>
      <c r="J46" s="207"/>
      <c r="K46" s="207"/>
      <c r="L46" s="208"/>
      <c r="M46" s="208"/>
      <c r="N46" s="208"/>
      <c r="O46" s="208"/>
      <c r="P46" s="208"/>
      <c r="Q46" s="209"/>
      <c r="R46" s="209"/>
      <c r="S46" s="209"/>
      <c r="T46" s="209"/>
      <c r="U46" s="209"/>
    </row>
    <row r="47" spans="1:21"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c r="H47" s="207"/>
      <c r="I47" s="207"/>
      <c r="J47" s="207"/>
      <c r="K47" s="207"/>
      <c r="L47" s="208"/>
      <c r="M47" s="208"/>
      <c r="N47" s="208"/>
      <c r="O47" s="208"/>
      <c r="P47" s="208"/>
      <c r="Q47" s="209"/>
      <c r="R47" s="209"/>
      <c r="S47" s="209"/>
      <c r="T47" s="209"/>
      <c r="U47" s="209"/>
    </row>
    <row r="48" spans="1:21"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c r="H48" s="207"/>
      <c r="I48" s="207"/>
      <c r="J48" s="207"/>
      <c r="K48" s="207"/>
      <c r="L48" s="208"/>
      <c r="M48" s="208"/>
      <c r="N48" s="208"/>
      <c r="O48" s="208"/>
      <c r="P48" s="208"/>
      <c r="Q48" s="209"/>
      <c r="R48" s="209"/>
      <c r="S48" s="209"/>
      <c r="T48" s="209"/>
      <c r="U48" s="209"/>
    </row>
    <row r="49" spans="1:21"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c r="H49" s="207"/>
      <c r="I49" s="207"/>
      <c r="J49" s="207"/>
      <c r="K49" s="207"/>
      <c r="L49" s="208"/>
      <c r="M49" s="208"/>
      <c r="N49" s="208"/>
      <c r="O49" s="208"/>
      <c r="P49" s="208"/>
      <c r="Q49" s="209"/>
      <c r="R49" s="209"/>
      <c r="S49" s="209"/>
      <c r="T49" s="209"/>
      <c r="U49" s="209"/>
    </row>
    <row r="50" spans="1:21"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c r="H50" s="207"/>
      <c r="I50" s="207"/>
      <c r="J50" s="207"/>
      <c r="K50" s="207"/>
      <c r="L50" s="208"/>
      <c r="M50" s="208"/>
      <c r="N50" s="208"/>
      <c r="O50" s="208"/>
      <c r="P50" s="208"/>
      <c r="Q50" s="209"/>
      <c r="R50" s="209"/>
      <c r="S50" s="209"/>
      <c r="T50" s="209"/>
      <c r="U50" s="209"/>
    </row>
    <row r="51" spans="1:21" ht="13.5" customHeight="1">
      <c r="A51" s="204"/>
      <c r="B51" s="305" t="s">
        <v>49</v>
      </c>
      <c r="C51" s="488" t="str">
        <f>IF(AND(C50="未入力",D50="未入力",E50="未入力",F50="未入力"),"ゲーム開始前","ゲーム進行中")</f>
        <v>ゲーム開始前</v>
      </c>
      <c r="D51" s="489"/>
      <c r="E51" s="489"/>
      <c r="F51" s="490"/>
      <c r="G51" s="207"/>
      <c r="H51" s="207"/>
      <c r="I51" s="207"/>
      <c r="J51" s="207"/>
      <c r="K51" s="207"/>
      <c r="L51" s="208"/>
      <c r="M51" s="208"/>
      <c r="N51" s="208"/>
      <c r="O51" s="208"/>
      <c r="P51" s="208"/>
      <c r="Q51" s="209"/>
      <c r="R51" s="209"/>
      <c r="S51" s="209"/>
      <c r="T51" s="209"/>
      <c r="U51" s="209"/>
    </row>
    <row r="52" spans="1:21" ht="13.5" customHeight="1">
      <c r="A52" s="204"/>
      <c r="B52" s="104"/>
      <c r="C52" s="104"/>
      <c r="D52" s="205"/>
      <c r="E52" s="206"/>
      <c r="F52" s="204"/>
      <c r="G52" s="207"/>
      <c r="H52" s="207"/>
      <c r="I52" s="207"/>
      <c r="J52" s="207"/>
      <c r="K52" s="207"/>
      <c r="L52" s="208"/>
      <c r="M52" s="208"/>
      <c r="N52" s="208"/>
      <c r="O52" s="208"/>
      <c r="P52" s="208"/>
      <c r="Q52" s="209"/>
      <c r="R52" s="209"/>
      <c r="S52" s="209"/>
      <c r="T52" s="209"/>
      <c r="U52" s="209"/>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mergeCells count="13">
    <mergeCell ref="G5:K5"/>
    <mergeCell ref="L5:P5"/>
    <mergeCell ref="Q5:U5"/>
    <mergeCell ref="B10:F10"/>
    <mergeCell ref="L10:L11"/>
    <mergeCell ref="M10:M11"/>
    <mergeCell ref="N10:P11"/>
    <mergeCell ref="B22:F22"/>
    <mergeCell ref="B26:F26"/>
    <mergeCell ref="B43:F43"/>
    <mergeCell ref="C51:F51"/>
    <mergeCell ref="B3:F3"/>
    <mergeCell ref="B5:F5"/>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現在，ゲームが進行中ですので，基本設定値を変更することはできません。" sqref="F16:F20 F23:F24 F27:F30 F32:F33 F35 F37:F38 F40:F41">
      <formula1>$C$51="ゲーム開始前"</formula1>
    </dataValidation>
    <dataValidation type="custom" allowBlank="1" showInputMessage="1" showErrorMessage="1" errorTitle="入力エラーです！" error="企業名につけられる文字数は全角５文字（半角10文字）以内です。" sqref="F11:F14">
      <formula1>LENB(F11)&lt;=10</formula1>
    </dataValidation>
  </dataValidations>
  <hyperlinks>
    <hyperlink ref="G1" location="メニュー!B6" display="メニューへ"/>
    <hyperlink ref="L1" location="メニュー!B6" display="メニューへ"/>
    <hyperlink ref="Q1" location="メニュー!B6" display="メニューへ"/>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3" manualBreakCount="3">
    <brk id="6" max="65535" man="1"/>
    <brk id="11" max="65535" man="1"/>
    <brk id="16" max="65535" man="1"/>
  </colBreaks>
</worksheet>
</file>

<file path=xl/worksheets/sheet4.xml><?xml version="1.0" encoding="utf-8"?>
<worksheet xmlns="http://schemas.openxmlformats.org/spreadsheetml/2006/main" xmlns:r="http://schemas.openxmlformats.org/officeDocument/2006/relationships">
  <dimension ref="A1:S61"/>
  <sheetViews>
    <sheetView showGridLines="0" zoomScalePageLayoutView="0" workbookViewId="0" topLeftCell="A1">
      <selection activeCell="A1" sqref="A1"/>
    </sheetView>
  </sheetViews>
  <sheetFormatPr defaultColWidth="9.125" defaultRowHeight="12.75" customHeight="1"/>
  <cols>
    <col min="1" max="1" width="2.625" style="6" customWidth="1"/>
    <col min="2" max="2" width="3.50390625" style="6" customWidth="1"/>
    <col min="3" max="3" width="0.5" style="36" customWidth="1"/>
    <col min="4" max="4" width="1.00390625" style="6" customWidth="1"/>
    <col min="5" max="5" width="25.00390625" style="36" customWidth="1"/>
    <col min="6" max="6" width="1.00390625" style="36" customWidth="1"/>
    <col min="7" max="7" width="0.5" style="6" customWidth="1"/>
    <col min="8" max="13" width="12.625" style="6" customWidth="1"/>
    <col min="14" max="14" width="3.50390625" style="6" customWidth="1"/>
    <col min="15" max="19" width="19.625" style="6" customWidth="1"/>
    <col min="20" max="16384" width="9.125" style="6" customWidth="1"/>
  </cols>
  <sheetData>
    <row r="1" spans="1:19" s="30" customFormat="1" ht="12.75" customHeight="1">
      <c r="A1" s="196"/>
      <c r="B1" s="513" t="s">
        <v>19</v>
      </c>
      <c r="C1" s="513"/>
      <c r="D1" s="513"/>
      <c r="E1" s="513"/>
      <c r="F1" s="306"/>
      <c r="G1" s="196"/>
      <c r="H1" s="196"/>
      <c r="I1" s="307"/>
      <c r="J1" s="307"/>
      <c r="K1" s="307"/>
      <c r="L1" s="307"/>
      <c r="M1" s="307"/>
      <c r="N1" s="510" t="s">
        <v>19</v>
      </c>
      <c r="O1" s="510"/>
      <c r="P1" s="307"/>
      <c r="Q1" s="307"/>
      <c r="R1" s="307"/>
      <c r="S1" s="307"/>
    </row>
    <row r="2" spans="1:19" ht="12.75" customHeight="1">
      <c r="A2" s="103"/>
      <c r="B2" s="511" t="s">
        <v>89</v>
      </c>
      <c r="C2" s="511"/>
      <c r="D2" s="511"/>
      <c r="E2" s="511"/>
      <c r="F2" s="511"/>
      <c r="G2" s="511"/>
      <c r="H2" s="511"/>
      <c r="I2" s="511"/>
      <c r="J2" s="511"/>
      <c r="K2" s="511"/>
      <c r="L2" s="511"/>
      <c r="M2" s="511"/>
      <c r="N2" s="511" t="s">
        <v>90</v>
      </c>
      <c r="O2" s="511"/>
      <c r="P2" s="511"/>
      <c r="Q2" s="511"/>
      <c r="R2" s="511"/>
      <c r="S2" s="511"/>
    </row>
    <row r="3" spans="1:19" ht="12.75" customHeight="1">
      <c r="A3" s="103"/>
      <c r="B3" s="103"/>
      <c r="C3" s="308"/>
      <c r="D3" s="309"/>
      <c r="E3" s="310"/>
      <c r="F3" s="310"/>
      <c r="G3" s="309"/>
      <c r="H3" s="309"/>
      <c r="I3" s="309"/>
      <c r="J3" s="309"/>
      <c r="K3" s="309"/>
      <c r="L3" s="309"/>
      <c r="M3" s="309"/>
      <c r="N3" s="103"/>
      <c r="O3" s="309"/>
      <c r="P3" s="309"/>
      <c r="Q3" s="309"/>
      <c r="R3" s="309"/>
      <c r="S3" s="309"/>
    </row>
    <row r="4" spans="1:19" ht="12.75" customHeight="1">
      <c r="A4" s="103"/>
      <c r="B4" s="103"/>
      <c r="C4" s="308"/>
      <c r="D4" s="309"/>
      <c r="E4" s="310"/>
      <c r="F4" s="310"/>
      <c r="G4" s="309"/>
      <c r="H4" s="309"/>
      <c r="I4" s="309"/>
      <c r="J4" s="309"/>
      <c r="K4" s="309"/>
      <c r="L4" s="309"/>
      <c r="M4" s="309"/>
      <c r="N4" s="103"/>
      <c r="O4" s="309"/>
      <c r="P4" s="309"/>
      <c r="Q4" s="309"/>
      <c r="R4" s="309"/>
      <c r="S4" s="309"/>
    </row>
    <row r="5" spans="1:19" ht="12.75" customHeight="1">
      <c r="A5" s="103"/>
      <c r="B5" s="103"/>
      <c r="C5" s="308"/>
      <c r="D5" s="103"/>
      <c r="E5" s="532" t="s">
        <v>264</v>
      </c>
      <c r="F5" s="532"/>
      <c r="G5" s="532"/>
      <c r="H5" s="532"/>
      <c r="I5" s="103"/>
      <c r="J5" s="103"/>
      <c r="K5" s="512" t="s">
        <v>91</v>
      </c>
      <c r="L5" s="512"/>
      <c r="M5" s="512"/>
      <c r="N5" s="103"/>
      <c r="O5" s="512" t="s">
        <v>264</v>
      </c>
      <c r="P5" s="512"/>
      <c r="Q5" s="103"/>
      <c r="R5" s="512" t="s">
        <v>91</v>
      </c>
      <c r="S5" s="512"/>
    </row>
    <row r="6" spans="1:19" ht="12.75" customHeight="1">
      <c r="A6" s="103"/>
      <c r="B6" s="103"/>
      <c r="C6" s="308"/>
      <c r="D6" s="103"/>
      <c r="E6" s="533"/>
      <c r="F6" s="533"/>
      <c r="G6" s="533"/>
      <c r="H6" s="533"/>
      <c r="I6" s="103"/>
      <c r="J6" s="103"/>
      <c r="K6" s="509"/>
      <c r="L6" s="509"/>
      <c r="M6" s="509"/>
      <c r="N6" s="103"/>
      <c r="O6" s="509"/>
      <c r="P6" s="509"/>
      <c r="Q6" s="103"/>
      <c r="R6" s="509"/>
      <c r="S6" s="509"/>
    </row>
    <row r="7" spans="1:19" ht="12.75" customHeight="1">
      <c r="A7" s="103"/>
      <c r="B7" s="103"/>
      <c r="C7" s="308"/>
      <c r="D7" s="103"/>
      <c r="E7" s="508" t="s">
        <v>92</v>
      </c>
      <c r="F7" s="508"/>
      <c r="G7" s="508"/>
      <c r="H7" s="508"/>
      <c r="I7" s="103"/>
      <c r="J7" s="103"/>
      <c r="K7" s="508" t="s">
        <v>93</v>
      </c>
      <c r="L7" s="508"/>
      <c r="M7" s="508"/>
      <c r="N7" s="103"/>
      <c r="O7" s="508" t="s">
        <v>92</v>
      </c>
      <c r="P7" s="508"/>
      <c r="Q7" s="103"/>
      <c r="R7" s="508" t="s">
        <v>93</v>
      </c>
      <c r="S7" s="508"/>
    </row>
    <row r="8" spans="1:19" ht="12.75" customHeight="1">
      <c r="A8" s="103"/>
      <c r="B8" s="103"/>
      <c r="C8" s="308"/>
      <c r="D8" s="103"/>
      <c r="E8" s="509"/>
      <c r="F8" s="509"/>
      <c r="G8" s="509"/>
      <c r="H8" s="509"/>
      <c r="I8" s="103"/>
      <c r="J8" s="103"/>
      <c r="K8" s="509"/>
      <c r="L8" s="509"/>
      <c r="M8" s="509"/>
      <c r="N8" s="103"/>
      <c r="O8" s="509"/>
      <c r="P8" s="509"/>
      <c r="Q8" s="103"/>
      <c r="R8" s="509"/>
      <c r="S8" s="509"/>
    </row>
    <row r="9" spans="1:19" ht="12.75" customHeight="1">
      <c r="A9" s="103"/>
      <c r="B9" s="103"/>
      <c r="C9" s="308"/>
      <c r="D9" s="103"/>
      <c r="E9" s="308"/>
      <c r="F9" s="308"/>
      <c r="G9" s="103"/>
      <c r="H9" s="103"/>
      <c r="I9" s="103"/>
      <c r="J9" s="103"/>
      <c r="K9" s="103"/>
      <c r="L9" s="103"/>
      <c r="M9" s="103"/>
      <c r="N9" s="103"/>
      <c r="O9" s="103"/>
      <c r="P9" s="103"/>
      <c r="Q9" s="103"/>
      <c r="R9" s="103"/>
      <c r="S9" s="103"/>
    </row>
    <row r="10" spans="1:19" ht="12.75" customHeight="1">
      <c r="A10" s="103"/>
      <c r="B10" s="103"/>
      <c r="C10" s="308"/>
      <c r="D10" s="103"/>
      <c r="E10" s="308"/>
      <c r="F10" s="308"/>
      <c r="G10" s="103"/>
      <c r="H10" s="103"/>
      <c r="I10" s="103"/>
      <c r="J10" s="103"/>
      <c r="K10" s="103"/>
      <c r="L10" s="103"/>
      <c r="M10" s="103"/>
      <c r="N10" s="103"/>
      <c r="O10" s="103"/>
      <c r="P10" s="103"/>
      <c r="Q10" s="103"/>
      <c r="R10" s="103"/>
      <c r="S10" s="103"/>
    </row>
    <row r="11" spans="1:19" ht="12.75" customHeight="1">
      <c r="A11" s="103"/>
      <c r="B11" s="103"/>
      <c r="C11" s="308"/>
      <c r="D11" s="103"/>
      <c r="E11" s="514" t="s">
        <v>310</v>
      </c>
      <c r="F11" s="514"/>
      <c r="G11" s="514"/>
      <c r="H11" s="514"/>
      <c r="I11" s="514"/>
      <c r="J11" s="514"/>
      <c r="K11" s="514"/>
      <c r="L11" s="514"/>
      <c r="M11" s="514"/>
      <c r="N11" s="103"/>
      <c r="O11" s="514" t="s">
        <v>306</v>
      </c>
      <c r="P11" s="514"/>
      <c r="Q11" s="514"/>
      <c r="R11" s="514"/>
      <c r="S11" s="514"/>
    </row>
    <row r="12" spans="1:19" ht="12.75" customHeight="1">
      <c r="A12" s="103"/>
      <c r="B12" s="103"/>
      <c r="C12" s="308"/>
      <c r="D12" s="103"/>
      <c r="E12" s="514" t="s">
        <v>94</v>
      </c>
      <c r="F12" s="514"/>
      <c r="G12" s="514"/>
      <c r="H12" s="514"/>
      <c r="I12" s="514"/>
      <c r="J12" s="514"/>
      <c r="K12" s="514"/>
      <c r="L12" s="514"/>
      <c r="M12" s="514"/>
      <c r="N12" s="103"/>
      <c r="O12" s="514"/>
      <c r="P12" s="514"/>
      <c r="Q12" s="514"/>
      <c r="R12" s="514"/>
      <c r="S12" s="514"/>
    </row>
    <row r="13" spans="1:19" ht="12.75" customHeight="1">
      <c r="A13" s="103"/>
      <c r="B13" s="103"/>
      <c r="C13" s="308"/>
      <c r="D13" s="103"/>
      <c r="E13" s="308"/>
      <c r="F13" s="308"/>
      <c r="G13" s="103"/>
      <c r="H13" s="103"/>
      <c r="I13" s="103"/>
      <c r="J13" s="103"/>
      <c r="K13" s="103"/>
      <c r="L13" s="103"/>
      <c r="M13" s="103"/>
      <c r="N13" s="103"/>
      <c r="O13" s="103"/>
      <c r="P13" s="103"/>
      <c r="Q13" s="103"/>
      <c r="R13" s="103"/>
      <c r="S13" s="103"/>
    </row>
    <row r="14" spans="1:19" ht="12.75" customHeight="1">
      <c r="A14" s="103"/>
      <c r="B14" s="515" t="s">
        <v>265</v>
      </c>
      <c r="C14" s="516"/>
      <c r="D14" s="516"/>
      <c r="E14" s="516"/>
      <c r="F14" s="516"/>
      <c r="G14" s="517"/>
      <c r="H14" s="515"/>
      <c r="I14" s="517"/>
      <c r="J14" s="515"/>
      <c r="K14" s="517"/>
      <c r="L14" s="515"/>
      <c r="M14" s="517"/>
      <c r="N14" s="540" t="s">
        <v>307</v>
      </c>
      <c r="O14" s="541"/>
      <c r="P14" s="541"/>
      <c r="Q14" s="541"/>
      <c r="R14" s="541"/>
      <c r="S14" s="542"/>
    </row>
    <row r="15" spans="1:19" ht="12.75" customHeight="1">
      <c r="A15" s="103"/>
      <c r="B15" s="521"/>
      <c r="C15" s="522"/>
      <c r="D15" s="522"/>
      <c r="E15" s="522"/>
      <c r="F15" s="522"/>
      <c r="G15" s="523"/>
      <c r="H15" s="521"/>
      <c r="I15" s="523"/>
      <c r="J15" s="521"/>
      <c r="K15" s="523"/>
      <c r="L15" s="521"/>
      <c r="M15" s="523"/>
      <c r="N15" s="543"/>
      <c r="O15" s="544"/>
      <c r="P15" s="544"/>
      <c r="Q15" s="544"/>
      <c r="R15" s="544"/>
      <c r="S15" s="545"/>
    </row>
    <row r="16" spans="1:19" ht="12.75" customHeight="1">
      <c r="A16" s="103"/>
      <c r="B16" s="524" t="s">
        <v>95</v>
      </c>
      <c r="C16" s="313"/>
      <c r="D16" s="311"/>
      <c r="E16" s="314"/>
      <c r="F16" s="314"/>
      <c r="G16" s="311"/>
      <c r="H16" s="515"/>
      <c r="I16" s="517"/>
      <c r="J16" s="515"/>
      <c r="K16" s="517"/>
      <c r="L16" s="515"/>
      <c r="M16" s="517"/>
      <c r="N16" s="546"/>
      <c r="O16" s="547"/>
      <c r="P16" s="547"/>
      <c r="Q16" s="547"/>
      <c r="R16" s="547"/>
      <c r="S16" s="548"/>
    </row>
    <row r="17" spans="1:19" ht="12.75" customHeight="1">
      <c r="A17" s="103"/>
      <c r="B17" s="525"/>
      <c r="C17" s="315"/>
      <c r="D17" s="104"/>
      <c r="E17" s="316" t="s">
        <v>96</v>
      </c>
      <c r="F17" s="316"/>
      <c r="G17" s="104"/>
      <c r="H17" s="518"/>
      <c r="I17" s="520"/>
      <c r="J17" s="518"/>
      <c r="K17" s="520"/>
      <c r="L17" s="518"/>
      <c r="M17" s="520"/>
      <c r="N17" s="546"/>
      <c r="O17" s="547"/>
      <c r="P17" s="547"/>
      <c r="Q17" s="547"/>
      <c r="R17" s="547"/>
      <c r="S17" s="548"/>
    </row>
    <row r="18" spans="1:19" ht="12.75" customHeight="1">
      <c r="A18" s="103"/>
      <c r="B18" s="525"/>
      <c r="C18" s="315"/>
      <c r="D18" s="104"/>
      <c r="E18" s="316"/>
      <c r="F18" s="316"/>
      <c r="G18" s="104"/>
      <c r="H18" s="518"/>
      <c r="I18" s="520"/>
      <c r="J18" s="518"/>
      <c r="K18" s="520"/>
      <c r="L18" s="518"/>
      <c r="M18" s="520"/>
      <c r="N18" s="546"/>
      <c r="O18" s="547"/>
      <c r="P18" s="547"/>
      <c r="Q18" s="547"/>
      <c r="R18" s="547"/>
      <c r="S18" s="548"/>
    </row>
    <row r="19" spans="1:19" ht="12.75" customHeight="1">
      <c r="A19" s="103"/>
      <c r="B19" s="525"/>
      <c r="C19" s="315"/>
      <c r="D19" s="317" t="s">
        <v>299</v>
      </c>
      <c r="E19" s="308"/>
      <c r="F19" s="318"/>
      <c r="G19" s="104"/>
      <c r="H19" s="518"/>
      <c r="I19" s="520"/>
      <c r="J19" s="518"/>
      <c r="K19" s="520"/>
      <c r="L19" s="518"/>
      <c r="M19" s="520"/>
      <c r="N19" s="546"/>
      <c r="O19" s="547"/>
      <c r="P19" s="547"/>
      <c r="Q19" s="547"/>
      <c r="R19" s="547"/>
      <c r="S19" s="548"/>
    </row>
    <row r="20" spans="1:19" ht="12.75" customHeight="1">
      <c r="A20" s="103"/>
      <c r="B20" s="525"/>
      <c r="C20" s="315"/>
      <c r="D20" s="319" t="s">
        <v>300</v>
      </c>
      <c r="E20" s="308"/>
      <c r="F20" s="320"/>
      <c r="G20" s="104"/>
      <c r="H20" s="518"/>
      <c r="I20" s="520"/>
      <c r="J20" s="518"/>
      <c r="K20" s="520"/>
      <c r="L20" s="518"/>
      <c r="M20" s="520"/>
      <c r="N20" s="546"/>
      <c r="O20" s="547"/>
      <c r="P20" s="547"/>
      <c r="Q20" s="547"/>
      <c r="R20" s="547"/>
      <c r="S20" s="548"/>
    </row>
    <row r="21" spans="1:19" ht="12.75" customHeight="1">
      <c r="A21" s="103"/>
      <c r="B21" s="525"/>
      <c r="C21" s="315"/>
      <c r="D21" s="319" t="s">
        <v>311</v>
      </c>
      <c r="E21" s="308"/>
      <c r="F21" s="320"/>
      <c r="G21" s="104"/>
      <c r="H21" s="518"/>
      <c r="I21" s="520"/>
      <c r="J21" s="518"/>
      <c r="K21" s="520"/>
      <c r="L21" s="518"/>
      <c r="M21" s="520"/>
      <c r="N21" s="546"/>
      <c r="O21" s="547"/>
      <c r="P21" s="547"/>
      <c r="Q21" s="547"/>
      <c r="R21" s="547"/>
      <c r="S21" s="548"/>
    </row>
    <row r="22" spans="1:19" ht="12.75" customHeight="1">
      <c r="A22" s="103"/>
      <c r="B22" s="525"/>
      <c r="C22" s="315"/>
      <c r="D22" s="321" t="s">
        <v>312</v>
      </c>
      <c r="E22" s="308"/>
      <c r="F22" s="322"/>
      <c r="G22" s="104"/>
      <c r="H22" s="518"/>
      <c r="I22" s="520"/>
      <c r="J22" s="518"/>
      <c r="K22" s="520"/>
      <c r="L22" s="518"/>
      <c r="M22" s="520"/>
      <c r="N22" s="546"/>
      <c r="O22" s="547"/>
      <c r="P22" s="547"/>
      <c r="Q22" s="547"/>
      <c r="R22" s="547"/>
      <c r="S22" s="548"/>
    </row>
    <row r="23" spans="1:19" ht="12.75" customHeight="1">
      <c r="A23" s="103"/>
      <c r="B23" s="525"/>
      <c r="C23" s="312"/>
      <c r="D23" s="323"/>
      <c r="E23" s="324"/>
      <c r="F23" s="324"/>
      <c r="G23" s="325"/>
      <c r="H23" s="521"/>
      <c r="I23" s="523"/>
      <c r="J23" s="521"/>
      <c r="K23" s="523"/>
      <c r="L23" s="521"/>
      <c r="M23" s="523"/>
      <c r="N23" s="546"/>
      <c r="O23" s="547"/>
      <c r="P23" s="547"/>
      <c r="Q23" s="547"/>
      <c r="R23" s="547"/>
      <c r="S23" s="548"/>
    </row>
    <row r="24" spans="1:19" ht="12.75" customHeight="1">
      <c r="A24" s="103"/>
      <c r="B24" s="524" t="s">
        <v>97</v>
      </c>
      <c r="C24" s="313"/>
      <c r="D24" s="311"/>
      <c r="E24" s="314"/>
      <c r="F24" s="314"/>
      <c r="G24" s="311"/>
      <c r="H24" s="515"/>
      <c r="I24" s="517"/>
      <c r="J24" s="515"/>
      <c r="K24" s="517"/>
      <c r="L24" s="515"/>
      <c r="M24" s="517"/>
      <c r="N24" s="546"/>
      <c r="O24" s="547"/>
      <c r="P24" s="547"/>
      <c r="Q24" s="547"/>
      <c r="R24" s="547"/>
      <c r="S24" s="548"/>
    </row>
    <row r="25" spans="1:19" ht="12.75" customHeight="1">
      <c r="A25" s="103"/>
      <c r="B25" s="525"/>
      <c r="C25" s="315"/>
      <c r="D25" s="104"/>
      <c r="E25" s="316" t="s">
        <v>98</v>
      </c>
      <c r="F25" s="316"/>
      <c r="G25" s="104"/>
      <c r="H25" s="518"/>
      <c r="I25" s="520"/>
      <c r="J25" s="518"/>
      <c r="K25" s="520"/>
      <c r="L25" s="518"/>
      <c r="M25" s="520"/>
      <c r="N25" s="549"/>
      <c r="O25" s="550"/>
      <c r="P25" s="550"/>
      <c r="Q25" s="550"/>
      <c r="R25" s="550"/>
      <c r="S25" s="551"/>
    </row>
    <row r="26" spans="1:19" ht="12.75" customHeight="1">
      <c r="A26" s="103"/>
      <c r="B26" s="525"/>
      <c r="C26" s="315"/>
      <c r="D26" s="104"/>
      <c r="E26" s="316"/>
      <c r="F26" s="316"/>
      <c r="G26" s="104"/>
      <c r="H26" s="518"/>
      <c r="I26" s="520"/>
      <c r="J26" s="518"/>
      <c r="K26" s="520"/>
      <c r="L26" s="518"/>
      <c r="M26" s="520"/>
      <c r="N26" s="552" t="s">
        <v>308</v>
      </c>
      <c r="O26" s="553"/>
      <c r="P26" s="553"/>
      <c r="Q26" s="553"/>
      <c r="R26" s="553"/>
      <c r="S26" s="554"/>
    </row>
    <row r="27" spans="1:19" ht="12.75" customHeight="1">
      <c r="A27" s="103"/>
      <c r="B27" s="525"/>
      <c r="C27" s="315"/>
      <c r="D27" s="317" t="s">
        <v>301</v>
      </c>
      <c r="E27" s="308"/>
      <c r="F27" s="318"/>
      <c r="G27" s="104"/>
      <c r="H27" s="518"/>
      <c r="I27" s="520"/>
      <c r="J27" s="518"/>
      <c r="K27" s="520"/>
      <c r="L27" s="518"/>
      <c r="M27" s="520"/>
      <c r="N27" s="555"/>
      <c r="O27" s="556"/>
      <c r="P27" s="556"/>
      <c r="Q27" s="556"/>
      <c r="R27" s="556"/>
      <c r="S27" s="557"/>
    </row>
    <row r="28" spans="1:19" ht="12.75" customHeight="1">
      <c r="A28" s="103"/>
      <c r="B28" s="525"/>
      <c r="C28" s="315"/>
      <c r="D28" s="319" t="s">
        <v>304</v>
      </c>
      <c r="E28" s="308"/>
      <c r="F28" s="320"/>
      <c r="G28" s="104"/>
      <c r="H28" s="518"/>
      <c r="I28" s="520"/>
      <c r="J28" s="518"/>
      <c r="K28" s="520"/>
      <c r="L28" s="518"/>
      <c r="M28" s="520"/>
      <c r="N28" s="546"/>
      <c r="O28" s="547"/>
      <c r="P28" s="547"/>
      <c r="Q28" s="547"/>
      <c r="R28" s="547"/>
      <c r="S28" s="548"/>
    </row>
    <row r="29" spans="1:19" ht="12.75" customHeight="1">
      <c r="A29" s="103"/>
      <c r="B29" s="525"/>
      <c r="C29" s="315"/>
      <c r="D29" s="321" t="s">
        <v>305</v>
      </c>
      <c r="E29" s="308"/>
      <c r="F29" s="322"/>
      <c r="G29" s="104"/>
      <c r="H29" s="518"/>
      <c r="I29" s="520"/>
      <c r="J29" s="518"/>
      <c r="K29" s="520"/>
      <c r="L29" s="518"/>
      <c r="M29" s="520"/>
      <c r="N29" s="546"/>
      <c r="O29" s="547"/>
      <c r="P29" s="547"/>
      <c r="Q29" s="547"/>
      <c r="R29" s="547"/>
      <c r="S29" s="548"/>
    </row>
    <row r="30" spans="1:19" ht="12.75" customHeight="1">
      <c r="A30" s="103"/>
      <c r="B30" s="525"/>
      <c r="C30" s="315"/>
      <c r="D30" s="311"/>
      <c r="E30" s="308"/>
      <c r="F30" s="308"/>
      <c r="G30" s="104"/>
      <c r="H30" s="518"/>
      <c r="I30" s="520"/>
      <c r="J30" s="518"/>
      <c r="K30" s="520"/>
      <c r="L30" s="518"/>
      <c r="M30" s="520"/>
      <c r="N30" s="546"/>
      <c r="O30" s="547"/>
      <c r="P30" s="547"/>
      <c r="Q30" s="547"/>
      <c r="R30" s="547"/>
      <c r="S30" s="548"/>
    </row>
    <row r="31" spans="1:19" ht="12.75" customHeight="1">
      <c r="A31" s="103"/>
      <c r="B31" s="525"/>
      <c r="C31" s="312"/>
      <c r="D31" s="323"/>
      <c r="E31" s="324"/>
      <c r="F31" s="324"/>
      <c r="G31" s="325"/>
      <c r="H31" s="521"/>
      <c r="I31" s="523"/>
      <c r="J31" s="521"/>
      <c r="K31" s="523"/>
      <c r="L31" s="521"/>
      <c r="M31" s="523"/>
      <c r="N31" s="546"/>
      <c r="O31" s="547"/>
      <c r="P31" s="547"/>
      <c r="Q31" s="547"/>
      <c r="R31" s="547"/>
      <c r="S31" s="548"/>
    </row>
    <row r="32" spans="1:19" ht="12.75" customHeight="1">
      <c r="A32" s="103"/>
      <c r="B32" s="524" t="s">
        <v>99</v>
      </c>
      <c r="C32" s="313"/>
      <c r="D32" s="326"/>
      <c r="E32" s="326"/>
      <c r="F32" s="326"/>
      <c r="G32" s="326"/>
      <c r="H32" s="515"/>
      <c r="I32" s="517"/>
      <c r="J32" s="515"/>
      <c r="K32" s="517"/>
      <c r="L32" s="515"/>
      <c r="M32" s="517"/>
      <c r="N32" s="546"/>
      <c r="O32" s="547"/>
      <c r="P32" s="547"/>
      <c r="Q32" s="547"/>
      <c r="R32" s="547"/>
      <c r="S32" s="548"/>
    </row>
    <row r="33" spans="1:19" ht="12.75" customHeight="1">
      <c r="A33" s="103"/>
      <c r="B33" s="525"/>
      <c r="C33" s="315"/>
      <c r="D33" s="308"/>
      <c r="E33" s="327" t="s">
        <v>100</v>
      </c>
      <c r="F33" s="327"/>
      <c r="G33" s="308"/>
      <c r="H33" s="518"/>
      <c r="I33" s="520"/>
      <c r="J33" s="518"/>
      <c r="K33" s="520"/>
      <c r="L33" s="518"/>
      <c r="M33" s="520"/>
      <c r="N33" s="546"/>
      <c r="O33" s="547"/>
      <c r="P33" s="547"/>
      <c r="Q33" s="547"/>
      <c r="R33" s="547"/>
      <c r="S33" s="548"/>
    </row>
    <row r="34" spans="1:19" ht="12.75" customHeight="1">
      <c r="A34" s="103"/>
      <c r="B34" s="525"/>
      <c r="C34" s="315"/>
      <c r="D34" s="308"/>
      <c r="E34" s="327" t="s">
        <v>101</v>
      </c>
      <c r="F34" s="327"/>
      <c r="G34" s="308"/>
      <c r="H34" s="518"/>
      <c r="I34" s="520"/>
      <c r="J34" s="518"/>
      <c r="K34" s="520"/>
      <c r="L34" s="518"/>
      <c r="M34" s="520"/>
      <c r="N34" s="546"/>
      <c r="O34" s="547"/>
      <c r="P34" s="547"/>
      <c r="Q34" s="547"/>
      <c r="R34" s="547"/>
      <c r="S34" s="548"/>
    </row>
    <row r="35" spans="1:19" ht="12.75" customHeight="1">
      <c r="A35" s="103"/>
      <c r="B35" s="525"/>
      <c r="C35" s="315"/>
      <c r="D35" s="308"/>
      <c r="E35" s="308"/>
      <c r="F35" s="308"/>
      <c r="G35" s="308"/>
      <c r="H35" s="518"/>
      <c r="I35" s="520"/>
      <c r="J35" s="518"/>
      <c r="K35" s="520"/>
      <c r="L35" s="518"/>
      <c r="M35" s="520"/>
      <c r="N35" s="546"/>
      <c r="O35" s="547"/>
      <c r="P35" s="547"/>
      <c r="Q35" s="547"/>
      <c r="R35" s="547"/>
      <c r="S35" s="548"/>
    </row>
    <row r="36" spans="1:19" ht="12.75" customHeight="1">
      <c r="A36" s="103"/>
      <c r="B36" s="525"/>
      <c r="C36" s="315"/>
      <c r="D36" s="328" t="s">
        <v>302</v>
      </c>
      <c r="E36" s="308"/>
      <c r="F36" s="318"/>
      <c r="G36" s="308"/>
      <c r="H36" s="518"/>
      <c r="I36" s="520"/>
      <c r="J36" s="518"/>
      <c r="K36" s="520"/>
      <c r="L36" s="518"/>
      <c r="M36" s="520"/>
      <c r="N36" s="546"/>
      <c r="O36" s="547"/>
      <c r="P36" s="547"/>
      <c r="Q36" s="547"/>
      <c r="R36" s="547"/>
      <c r="S36" s="548"/>
    </row>
    <row r="37" spans="1:19" ht="12.75" customHeight="1">
      <c r="A37" s="103"/>
      <c r="B37" s="525"/>
      <c r="C37" s="315"/>
      <c r="D37" s="329" t="s">
        <v>303</v>
      </c>
      <c r="E37" s="308"/>
      <c r="F37" s="322"/>
      <c r="G37" s="308"/>
      <c r="H37" s="518"/>
      <c r="I37" s="520"/>
      <c r="J37" s="518"/>
      <c r="K37" s="520"/>
      <c r="L37" s="518"/>
      <c r="M37" s="520"/>
      <c r="N37" s="549"/>
      <c r="O37" s="550"/>
      <c r="P37" s="550"/>
      <c r="Q37" s="550"/>
      <c r="R37" s="550"/>
      <c r="S37" s="551"/>
    </row>
    <row r="38" spans="1:19" ht="12.75" customHeight="1">
      <c r="A38" s="103"/>
      <c r="B38" s="525"/>
      <c r="C38" s="315"/>
      <c r="D38" s="308"/>
      <c r="E38" s="308"/>
      <c r="F38" s="308"/>
      <c r="G38" s="308"/>
      <c r="H38" s="518"/>
      <c r="I38" s="520"/>
      <c r="J38" s="518"/>
      <c r="K38" s="520"/>
      <c r="L38" s="518"/>
      <c r="M38" s="520"/>
      <c r="N38" s="552" t="s">
        <v>309</v>
      </c>
      <c r="O38" s="553"/>
      <c r="P38" s="553"/>
      <c r="Q38" s="553"/>
      <c r="R38" s="553"/>
      <c r="S38" s="554"/>
    </row>
    <row r="39" spans="1:19" ht="12.75" customHeight="1">
      <c r="A39" s="103"/>
      <c r="B39" s="525"/>
      <c r="C39" s="312"/>
      <c r="D39" s="323"/>
      <c r="E39" s="324"/>
      <c r="F39" s="324"/>
      <c r="G39" s="325"/>
      <c r="H39" s="521"/>
      <c r="I39" s="523"/>
      <c r="J39" s="521"/>
      <c r="K39" s="523"/>
      <c r="L39" s="521"/>
      <c r="M39" s="523"/>
      <c r="N39" s="555"/>
      <c r="O39" s="556"/>
      <c r="P39" s="556"/>
      <c r="Q39" s="556"/>
      <c r="R39" s="556"/>
      <c r="S39" s="557"/>
    </row>
    <row r="40" spans="1:19" ht="12.75" customHeight="1">
      <c r="A40" s="103"/>
      <c r="B40" s="515" t="s">
        <v>102</v>
      </c>
      <c r="C40" s="516"/>
      <c r="D40" s="516"/>
      <c r="E40" s="516"/>
      <c r="F40" s="516"/>
      <c r="G40" s="517"/>
      <c r="H40" s="534">
        <f aca="true" t="shared" si="0" ref="H40:M40">H16+H24+H32</f>
        <v>0</v>
      </c>
      <c r="I40" s="535">
        <f t="shared" si="0"/>
        <v>0</v>
      </c>
      <c r="J40" s="534">
        <f t="shared" si="0"/>
        <v>0</v>
      </c>
      <c r="K40" s="535">
        <f t="shared" si="0"/>
        <v>0</v>
      </c>
      <c r="L40" s="534">
        <f t="shared" si="0"/>
        <v>0</v>
      </c>
      <c r="M40" s="535">
        <f t="shared" si="0"/>
        <v>0</v>
      </c>
      <c r="N40" s="546"/>
      <c r="O40" s="547"/>
      <c r="P40" s="547"/>
      <c r="Q40" s="547"/>
      <c r="R40" s="547"/>
      <c r="S40" s="548"/>
    </row>
    <row r="41" spans="1:19" ht="12.75" customHeight="1">
      <c r="A41" s="103"/>
      <c r="B41" s="518"/>
      <c r="C41" s="519"/>
      <c r="D41" s="519"/>
      <c r="E41" s="519"/>
      <c r="F41" s="519"/>
      <c r="G41" s="520"/>
      <c r="H41" s="536"/>
      <c r="I41" s="537"/>
      <c r="J41" s="536"/>
      <c r="K41" s="537"/>
      <c r="L41" s="536"/>
      <c r="M41" s="537"/>
      <c r="N41" s="546"/>
      <c r="O41" s="547"/>
      <c r="P41" s="547"/>
      <c r="Q41" s="547"/>
      <c r="R41" s="547"/>
      <c r="S41" s="548"/>
    </row>
    <row r="42" spans="1:19" ht="12.75" customHeight="1">
      <c r="A42" s="103"/>
      <c r="B42" s="518"/>
      <c r="C42" s="519"/>
      <c r="D42" s="519"/>
      <c r="E42" s="519"/>
      <c r="F42" s="519"/>
      <c r="G42" s="520"/>
      <c r="H42" s="536"/>
      <c r="I42" s="537"/>
      <c r="J42" s="536"/>
      <c r="K42" s="537"/>
      <c r="L42" s="536"/>
      <c r="M42" s="537"/>
      <c r="N42" s="546"/>
      <c r="O42" s="547"/>
      <c r="P42" s="547"/>
      <c r="Q42" s="547"/>
      <c r="R42" s="547"/>
      <c r="S42" s="548"/>
    </row>
    <row r="43" spans="1:19" ht="12.75" customHeight="1">
      <c r="A43" s="103"/>
      <c r="B43" s="521"/>
      <c r="C43" s="522"/>
      <c r="D43" s="522"/>
      <c r="E43" s="522"/>
      <c r="F43" s="522"/>
      <c r="G43" s="523"/>
      <c r="H43" s="538"/>
      <c r="I43" s="539"/>
      <c r="J43" s="538"/>
      <c r="K43" s="539"/>
      <c r="L43" s="538"/>
      <c r="M43" s="539"/>
      <c r="N43" s="546"/>
      <c r="O43" s="547"/>
      <c r="P43" s="547"/>
      <c r="Q43" s="547"/>
      <c r="R43" s="547"/>
      <c r="S43" s="548"/>
    </row>
    <row r="44" spans="1:19" ht="12.75" customHeight="1">
      <c r="A44" s="103"/>
      <c r="B44" s="515" t="s">
        <v>103</v>
      </c>
      <c r="C44" s="516"/>
      <c r="D44" s="516"/>
      <c r="E44" s="516"/>
      <c r="F44" s="516"/>
      <c r="G44" s="517"/>
      <c r="H44" s="526"/>
      <c r="I44" s="527"/>
      <c r="J44" s="526"/>
      <c r="K44" s="527"/>
      <c r="L44" s="526"/>
      <c r="M44" s="527"/>
      <c r="N44" s="546"/>
      <c r="O44" s="547"/>
      <c r="P44" s="547"/>
      <c r="Q44" s="547"/>
      <c r="R44" s="547"/>
      <c r="S44" s="548"/>
    </row>
    <row r="45" spans="1:19" ht="12.75" customHeight="1">
      <c r="A45" s="103"/>
      <c r="B45" s="518"/>
      <c r="C45" s="519"/>
      <c r="D45" s="519"/>
      <c r="E45" s="519"/>
      <c r="F45" s="519"/>
      <c r="G45" s="520"/>
      <c r="H45" s="528"/>
      <c r="I45" s="529"/>
      <c r="J45" s="528"/>
      <c r="K45" s="529"/>
      <c r="L45" s="528"/>
      <c r="M45" s="529"/>
      <c r="N45" s="546"/>
      <c r="O45" s="547"/>
      <c r="P45" s="547"/>
      <c r="Q45" s="547"/>
      <c r="R45" s="547"/>
      <c r="S45" s="548"/>
    </row>
    <row r="46" spans="1:19" ht="12.75" customHeight="1">
      <c r="A46" s="103"/>
      <c r="B46" s="518"/>
      <c r="C46" s="519"/>
      <c r="D46" s="519"/>
      <c r="E46" s="519"/>
      <c r="F46" s="519"/>
      <c r="G46" s="520"/>
      <c r="H46" s="528"/>
      <c r="I46" s="529"/>
      <c r="J46" s="528"/>
      <c r="K46" s="529"/>
      <c r="L46" s="528"/>
      <c r="M46" s="529"/>
      <c r="N46" s="546"/>
      <c r="O46" s="547"/>
      <c r="P46" s="547"/>
      <c r="Q46" s="547"/>
      <c r="R46" s="547"/>
      <c r="S46" s="548"/>
    </row>
    <row r="47" spans="1:19" ht="12.75" customHeight="1">
      <c r="A47" s="103"/>
      <c r="B47" s="518"/>
      <c r="C47" s="519"/>
      <c r="D47" s="519"/>
      <c r="E47" s="519"/>
      <c r="F47" s="519"/>
      <c r="G47" s="520"/>
      <c r="H47" s="528"/>
      <c r="I47" s="529"/>
      <c r="J47" s="528"/>
      <c r="K47" s="529"/>
      <c r="L47" s="528"/>
      <c r="M47" s="529"/>
      <c r="N47" s="546"/>
      <c r="O47" s="547"/>
      <c r="P47" s="547"/>
      <c r="Q47" s="547"/>
      <c r="R47" s="547"/>
      <c r="S47" s="548"/>
    </row>
    <row r="48" spans="1:19" ht="12.75" customHeight="1">
      <c r="A48" s="103"/>
      <c r="B48" s="518"/>
      <c r="C48" s="519"/>
      <c r="D48" s="519"/>
      <c r="E48" s="519"/>
      <c r="F48" s="519"/>
      <c r="G48" s="520"/>
      <c r="H48" s="528"/>
      <c r="I48" s="529"/>
      <c r="J48" s="528"/>
      <c r="K48" s="529"/>
      <c r="L48" s="528"/>
      <c r="M48" s="529"/>
      <c r="N48" s="546"/>
      <c r="O48" s="547"/>
      <c r="P48" s="547"/>
      <c r="Q48" s="547"/>
      <c r="R48" s="547"/>
      <c r="S48" s="548"/>
    </row>
    <row r="49" spans="1:19" ht="12.75" customHeight="1">
      <c r="A49" s="103"/>
      <c r="B49" s="518"/>
      <c r="C49" s="519"/>
      <c r="D49" s="519"/>
      <c r="E49" s="519"/>
      <c r="F49" s="519"/>
      <c r="G49" s="520"/>
      <c r="H49" s="528"/>
      <c r="I49" s="529"/>
      <c r="J49" s="528"/>
      <c r="K49" s="529"/>
      <c r="L49" s="528"/>
      <c r="M49" s="529"/>
      <c r="N49" s="549"/>
      <c r="O49" s="550"/>
      <c r="P49" s="550"/>
      <c r="Q49" s="550"/>
      <c r="R49" s="550"/>
      <c r="S49" s="551"/>
    </row>
    <row r="50" spans="1:19" ht="12.75" customHeight="1">
      <c r="A50" s="103"/>
      <c r="B50" s="518"/>
      <c r="C50" s="519"/>
      <c r="D50" s="519"/>
      <c r="E50" s="519"/>
      <c r="F50" s="519"/>
      <c r="G50" s="520"/>
      <c r="H50" s="528"/>
      <c r="I50" s="529"/>
      <c r="J50" s="528"/>
      <c r="K50" s="529"/>
      <c r="L50" s="528"/>
      <c r="M50" s="529"/>
      <c r="N50" s="540" t="s">
        <v>313</v>
      </c>
      <c r="O50" s="541"/>
      <c r="P50" s="541"/>
      <c r="Q50" s="541"/>
      <c r="R50" s="541"/>
      <c r="S50" s="542"/>
    </row>
    <row r="51" spans="1:19" ht="12.75" customHeight="1">
      <c r="A51" s="103"/>
      <c r="B51" s="518"/>
      <c r="C51" s="519"/>
      <c r="D51" s="519"/>
      <c r="E51" s="519"/>
      <c r="F51" s="519"/>
      <c r="G51" s="520"/>
      <c r="H51" s="528"/>
      <c r="I51" s="529"/>
      <c r="J51" s="528"/>
      <c r="K51" s="529"/>
      <c r="L51" s="528"/>
      <c r="M51" s="529"/>
      <c r="N51" s="543"/>
      <c r="O51" s="544"/>
      <c r="P51" s="544"/>
      <c r="Q51" s="544"/>
      <c r="R51" s="544"/>
      <c r="S51" s="545"/>
    </row>
    <row r="52" spans="1:19" ht="12.75" customHeight="1">
      <c r="A52" s="103"/>
      <c r="B52" s="518"/>
      <c r="C52" s="519"/>
      <c r="D52" s="519"/>
      <c r="E52" s="519"/>
      <c r="F52" s="519"/>
      <c r="G52" s="520"/>
      <c r="H52" s="528"/>
      <c r="I52" s="529"/>
      <c r="J52" s="528"/>
      <c r="K52" s="529"/>
      <c r="L52" s="528"/>
      <c r="M52" s="529"/>
      <c r="N52" s="546"/>
      <c r="O52" s="547"/>
      <c r="P52" s="547"/>
      <c r="Q52" s="547"/>
      <c r="R52" s="547"/>
      <c r="S52" s="548"/>
    </row>
    <row r="53" spans="1:19" ht="12.75" customHeight="1">
      <c r="A53" s="103"/>
      <c r="B53" s="518"/>
      <c r="C53" s="519"/>
      <c r="D53" s="519"/>
      <c r="E53" s="519"/>
      <c r="F53" s="519"/>
      <c r="G53" s="520"/>
      <c r="H53" s="528"/>
      <c r="I53" s="529"/>
      <c r="J53" s="528"/>
      <c r="K53" s="529"/>
      <c r="L53" s="528"/>
      <c r="M53" s="529"/>
      <c r="N53" s="546"/>
      <c r="O53" s="547"/>
      <c r="P53" s="547"/>
      <c r="Q53" s="547"/>
      <c r="R53" s="547"/>
      <c r="S53" s="548"/>
    </row>
    <row r="54" spans="1:19" ht="12.75" customHeight="1">
      <c r="A54" s="103"/>
      <c r="B54" s="518"/>
      <c r="C54" s="519"/>
      <c r="D54" s="519"/>
      <c r="E54" s="519"/>
      <c r="F54" s="519"/>
      <c r="G54" s="520"/>
      <c r="H54" s="528"/>
      <c r="I54" s="529"/>
      <c r="J54" s="528"/>
      <c r="K54" s="529"/>
      <c r="L54" s="528"/>
      <c r="M54" s="529"/>
      <c r="N54" s="546"/>
      <c r="O54" s="547"/>
      <c r="P54" s="547"/>
      <c r="Q54" s="547"/>
      <c r="R54" s="547"/>
      <c r="S54" s="548"/>
    </row>
    <row r="55" spans="1:19" ht="12.75" customHeight="1">
      <c r="A55" s="103"/>
      <c r="B55" s="518"/>
      <c r="C55" s="519"/>
      <c r="D55" s="519"/>
      <c r="E55" s="519"/>
      <c r="F55" s="519"/>
      <c r="G55" s="520"/>
      <c r="H55" s="528"/>
      <c r="I55" s="529"/>
      <c r="J55" s="528"/>
      <c r="K55" s="529"/>
      <c r="L55" s="528"/>
      <c r="M55" s="529"/>
      <c r="N55" s="546"/>
      <c r="O55" s="547"/>
      <c r="P55" s="547"/>
      <c r="Q55" s="547"/>
      <c r="R55" s="547"/>
      <c r="S55" s="548"/>
    </row>
    <row r="56" spans="1:19" ht="12.75" customHeight="1">
      <c r="A56" s="103"/>
      <c r="B56" s="518"/>
      <c r="C56" s="519"/>
      <c r="D56" s="519"/>
      <c r="E56" s="519"/>
      <c r="F56" s="519"/>
      <c r="G56" s="520"/>
      <c r="H56" s="528"/>
      <c r="I56" s="529"/>
      <c r="J56" s="528"/>
      <c r="K56" s="529"/>
      <c r="L56" s="528"/>
      <c r="M56" s="529"/>
      <c r="N56" s="546"/>
      <c r="O56" s="547"/>
      <c r="P56" s="547"/>
      <c r="Q56" s="547"/>
      <c r="R56" s="547"/>
      <c r="S56" s="548"/>
    </row>
    <row r="57" spans="1:19" ht="12.75" customHeight="1">
      <c r="A57" s="103"/>
      <c r="B57" s="518"/>
      <c r="C57" s="519"/>
      <c r="D57" s="519"/>
      <c r="E57" s="519"/>
      <c r="F57" s="519"/>
      <c r="G57" s="520"/>
      <c r="H57" s="528"/>
      <c r="I57" s="529"/>
      <c r="J57" s="528"/>
      <c r="K57" s="529"/>
      <c r="L57" s="528"/>
      <c r="M57" s="529"/>
      <c r="N57" s="546"/>
      <c r="O57" s="547"/>
      <c r="P57" s="547"/>
      <c r="Q57" s="547"/>
      <c r="R57" s="547"/>
      <c r="S57" s="548"/>
    </row>
    <row r="58" spans="1:19" ht="12.75" customHeight="1">
      <c r="A58" s="103"/>
      <c r="B58" s="518"/>
      <c r="C58" s="519"/>
      <c r="D58" s="519"/>
      <c r="E58" s="519"/>
      <c r="F58" s="519"/>
      <c r="G58" s="520"/>
      <c r="H58" s="528"/>
      <c r="I58" s="529"/>
      <c r="J58" s="528"/>
      <c r="K58" s="529"/>
      <c r="L58" s="528"/>
      <c r="M58" s="529"/>
      <c r="N58" s="546"/>
      <c r="O58" s="547"/>
      <c r="P58" s="547"/>
      <c r="Q58" s="547"/>
      <c r="R58" s="547"/>
      <c r="S58" s="548"/>
    </row>
    <row r="59" spans="1:19" ht="12.75" customHeight="1">
      <c r="A59" s="103"/>
      <c r="B59" s="518"/>
      <c r="C59" s="519"/>
      <c r="D59" s="519"/>
      <c r="E59" s="519"/>
      <c r="F59" s="519"/>
      <c r="G59" s="520"/>
      <c r="H59" s="528"/>
      <c r="I59" s="529"/>
      <c r="J59" s="528"/>
      <c r="K59" s="529"/>
      <c r="L59" s="528"/>
      <c r="M59" s="529"/>
      <c r="N59" s="546"/>
      <c r="O59" s="547"/>
      <c r="P59" s="547"/>
      <c r="Q59" s="547"/>
      <c r="R59" s="547"/>
      <c r="S59" s="548"/>
    </row>
    <row r="60" spans="1:19" ht="12.75" customHeight="1">
      <c r="A60" s="103"/>
      <c r="B60" s="518"/>
      <c r="C60" s="519"/>
      <c r="D60" s="519"/>
      <c r="E60" s="519"/>
      <c r="F60" s="519"/>
      <c r="G60" s="520"/>
      <c r="H60" s="528"/>
      <c r="I60" s="529"/>
      <c r="J60" s="528"/>
      <c r="K60" s="529"/>
      <c r="L60" s="528"/>
      <c r="M60" s="529"/>
      <c r="N60" s="546"/>
      <c r="O60" s="547"/>
      <c r="P60" s="547"/>
      <c r="Q60" s="547"/>
      <c r="R60" s="547"/>
      <c r="S60" s="548"/>
    </row>
    <row r="61" spans="1:19" ht="12.75" customHeight="1">
      <c r="A61" s="103"/>
      <c r="B61" s="521"/>
      <c r="C61" s="522"/>
      <c r="D61" s="522"/>
      <c r="E61" s="522"/>
      <c r="F61" s="522"/>
      <c r="G61" s="523"/>
      <c r="H61" s="530"/>
      <c r="I61" s="531"/>
      <c r="J61" s="530"/>
      <c r="K61" s="531"/>
      <c r="L61" s="530"/>
      <c r="M61" s="531"/>
      <c r="N61" s="549"/>
      <c r="O61" s="550"/>
      <c r="P61" s="550"/>
      <c r="Q61" s="550"/>
      <c r="R61" s="550"/>
      <c r="S61" s="551"/>
    </row>
  </sheetData>
  <sheetProtection sheet="1" objects="1" scenarios="1"/>
  <mergeCells count="48">
    <mergeCell ref="H44:I61"/>
    <mergeCell ref="L40:M43"/>
    <mergeCell ref="N14:S15"/>
    <mergeCell ref="N16:S25"/>
    <mergeCell ref="N26:S27"/>
    <mergeCell ref="N28:S37"/>
    <mergeCell ref="N38:S39"/>
    <mergeCell ref="N40:S49"/>
    <mergeCell ref="N50:S51"/>
    <mergeCell ref="N52:S61"/>
    <mergeCell ref="J24:K31"/>
    <mergeCell ref="J32:K39"/>
    <mergeCell ref="L44:M61"/>
    <mergeCell ref="E5:H6"/>
    <mergeCell ref="E7:H8"/>
    <mergeCell ref="K5:M6"/>
    <mergeCell ref="K7:M8"/>
    <mergeCell ref="J40:K43"/>
    <mergeCell ref="J44:K61"/>
    <mergeCell ref="H40:I43"/>
    <mergeCell ref="B14:G15"/>
    <mergeCell ref="B32:B39"/>
    <mergeCell ref="B16:B23"/>
    <mergeCell ref="B24:B31"/>
    <mergeCell ref="L14:M15"/>
    <mergeCell ref="L16:M23"/>
    <mergeCell ref="L24:M31"/>
    <mergeCell ref="L32:M39"/>
    <mergeCell ref="J14:K15"/>
    <mergeCell ref="J16:K23"/>
    <mergeCell ref="O11:S11"/>
    <mergeCell ref="E12:M12"/>
    <mergeCell ref="O12:S12"/>
    <mergeCell ref="E11:M11"/>
    <mergeCell ref="B40:G43"/>
    <mergeCell ref="B44:G61"/>
    <mergeCell ref="H14:I15"/>
    <mergeCell ref="H16:I23"/>
    <mergeCell ref="H24:I31"/>
    <mergeCell ref="H32:I39"/>
    <mergeCell ref="O7:P8"/>
    <mergeCell ref="R7:S8"/>
    <mergeCell ref="N1:O1"/>
    <mergeCell ref="B2:M2"/>
    <mergeCell ref="N2:S2"/>
    <mergeCell ref="O5:P6"/>
    <mergeCell ref="R5:S6"/>
    <mergeCell ref="B1:E1"/>
  </mergeCells>
  <hyperlinks>
    <hyperlink ref="N1" location="メニュー!B11" display="メニューへ"/>
    <hyperlink ref="B1" location="メニュー!B11" display="メニューへ"/>
  </hyperlinks>
  <printOptions horizontalCentered="1" verticalCentered="1"/>
  <pageMargins left="0" right="0" top="0" bottom="0" header="0" footer="0"/>
  <pageSetup blackAndWhite="1" horizontalDpi="600" verticalDpi="600" orientation="portrait" paperSize="9" r:id="rId1"/>
  <rowBreaks count="1" manualBreakCount="1">
    <brk id="61"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A45"/>
  <sheetViews>
    <sheetView showGridLines="0" zoomScalePageLayoutView="0" workbookViewId="0" topLeftCell="A1">
      <selection activeCell="A5" sqref="A5"/>
    </sheetView>
  </sheetViews>
  <sheetFormatPr defaultColWidth="9.00390625" defaultRowHeight="12.75"/>
  <cols>
    <col min="1" max="1" width="112.50390625" style="28" bestFit="1" customWidth="1"/>
  </cols>
  <sheetData>
    <row r="1" s="31" customFormat="1" ht="14.25">
      <c r="A1" s="200" t="s">
        <v>19</v>
      </c>
    </row>
    <row r="2" ht="12">
      <c r="A2" s="330" t="s">
        <v>263</v>
      </c>
    </row>
    <row r="3" ht="12">
      <c r="A3" s="298" t="s">
        <v>297</v>
      </c>
    </row>
    <row r="4" ht="12">
      <c r="A4" s="298" t="s">
        <v>266</v>
      </c>
    </row>
    <row r="5" ht="12">
      <c r="A5" s="298" t="s">
        <v>261</v>
      </c>
    </row>
    <row r="6" ht="12.75">
      <c r="A6" s="331"/>
    </row>
    <row r="7" ht="12">
      <c r="A7" s="332" t="s">
        <v>279</v>
      </c>
    </row>
    <row r="8" ht="12">
      <c r="A8" s="332" t="s">
        <v>298</v>
      </c>
    </row>
    <row r="9" ht="12.75">
      <c r="A9" s="331"/>
    </row>
    <row r="10" ht="12.75">
      <c r="A10" s="331"/>
    </row>
    <row r="11" ht="12.75">
      <c r="A11" s="331"/>
    </row>
    <row r="12" ht="12.75">
      <c r="A12" s="331"/>
    </row>
    <row r="13" ht="12.75">
      <c r="A13" s="331"/>
    </row>
    <row r="14" ht="12.75">
      <c r="A14" s="331"/>
    </row>
    <row r="15" ht="12.75">
      <c r="A15" s="331"/>
    </row>
    <row r="16" ht="12.75">
      <c r="A16" s="331"/>
    </row>
    <row r="17" ht="12.75">
      <c r="A17" s="331"/>
    </row>
    <row r="18" ht="12">
      <c r="A18" s="332" t="s">
        <v>280</v>
      </c>
    </row>
    <row r="19" ht="12.75">
      <c r="A19" s="331"/>
    </row>
    <row r="20" ht="12.75">
      <c r="A20" s="331"/>
    </row>
    <row r="21" ht="12.75">
      <c r="A21" s="331"/>
    </row>
    <row r="22" ht="12.75">
      <c r="A22" s="331"/>
    </row>
    <row r="23" ht="12.75">
      <c r="A23" s="331"/>
    </row>
    <row r="24" ht="12.75">
      <c r="A24" s="331"/>
    </row>
    <row r="25" ht="12.75">
      <c r="A25" s="331"/>
    </row>
    <row r="26" ht="12.75">
      <c r="A26" s="331"/>
    </row>
    <row r="27" ht="12">
      <c r="A27" s="332" t="s">
        <v>281</v>
      </c>
    </row>
    <row r="28" ht="12">
      <c r="A28" s="332" t="s">
        <v>282</v>
      </c>
    </row>
    <row r="29" ht="12.75">
      <c r="A29" s="331"/>
    </row>
    <row r="30" ht="12.75">
      <c r="A30" s="331"/>
    </row>
    <row r="31" ht="12.75">
      <c r="A31" s="331"/>
    </row>
    <row r="32" ht="12.75">
      <c r="A32" s="331"/>
    </row>
    <row r="33" ht="12.75">
      <c r="A33" s="331"/>
    </row>
    <row r="34" ht="12">
      <c r="A34" s="332" t="s">
        <v>283</v>
      </c>
    </row>
    <row r="35" ht="12">
      <c r="A35" s="332" t="s">
        <v>284</v>
      </c>
    </row>
    <row r="36" ht="12.75">
      <c r="A36" s="331"/>
    </row>
    <row r="37" ht="12.75">
      <c r="A37" s="331"/>
    </row>
    <row r="38" ht="12.75">
      <c r="A38" s="331"/>
    </row>
    <row r="39" ht="12">
      <c r="A39" s="333"/>
    </row>
    <row r="40" ht="12">
      <c r="A40" s="333"/>
    </row>
    <row r="41" ht="12">
      <c r="A41" s="334" t="s">
        <v>268</v>
      </c>
    </row>
    <row r="42" ht="114">
      <c r="A42" s="448" t="str">
        <f>WIDECHAR('配布資料（グループ用）'!$F$11)</f>
        <v>Ａ社</v>
      </c>
    </row>
    <row r="43" ht="114">
      <c r="A43" s="448" t="str">
        <f>WIDECHAR('配布資料（グループ用）'!$F$12)</f>
        <v>Ｂ社</v>
      </c>
    </row>
    <row r="44" ht="114">
      <c r="A44" s="448" t="str">
        <f>WIDECHAR('配布資料（グループ用）'!$F$13)</f>
        <v>Ｃ社</v>
      </c>
    </row>
    <row r="45" ht="114">
      <c r="A45" s="448" t="str">
        <f>WIDECHAR('配布資料（グループ用）'!$F$14)</f>
        <v>Ｄ社</v>
      </c>
    </row>
  </sheetData>
  <sheetProtection sheet="1" objects="1" scenarios="1"/>
  <hyperlinks>
    <hyperlink ref="A1" location="メニュー!B14" display="メニューへ"/>
  </hyperlinks>
  <printOptions horizontalCentered="1"/>
  <pageMargins left="0" right="0" top="6.56" bottom="0" header="0" footer="0"/>
  <pageSetup horizontalDpi="600" verticalDpi="600" orientation="portrait" paperSize="9" r:id="rId2"/>
  <rowBreaks count="3" manualBreakCount="3">
    <brk id="42" max="255" man="1"/>
    <brk id="43" max="255" man="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A1:W294"/>
  <sheetViews>
    <sheetView showGridLines="0" tabSelected="1" view="pageBreakPreview" zoomScale="60" zoomScaleNormal="80" zoomScalePageLayoutView="0" workbookViewId="0" topLeftCell="A1">
      <selection activeCell="C14" sqref="C14:C15"/>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76"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（Ａ社）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60" t="s">
        <v>105</v>
      </c>
      <c r="C8" s="561"/>
      <c r="D8" s="561"/>
      <c r="E8" s="561"/>
      <c r="F8" s="56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63"/>
      <c r="C9" s="564"/>
      <c r="D9" s="564"/>
      <c r="E9" s="564"/>
      <c r="F9" s="565"/>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60" t="str">
        <f>'配布資料（グループ用）'!F11</f>
        <v>Ａ社</v>
      </c>
      <c r="C10" s="561"/>
      <c r="D10" s="561"/>
      <c r="E10" s="561"/>
      <c r="F10" s="56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63"/>
      <c r="C11" s="564"/>
      <c r="D11" s="564"/>
      <c r="E11" s="564"/>
      <c r="F11" s="56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68"/>
      <c r="C12" s="570" t="s">
        <v>44</v>
      </c>
      <c r="D12" s="570" t="s">
        <v>45</v>
      </c>
      <c r="E12" s="570" t="s">
        <v>46</v>
      </c>
      <c r="F12" s="57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69"/>
      <c r="C13" s="570"/>
      <c r="D13" s="570"/>
      <c r="E13" s="570"/>
      <c r="F13" s="57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IF(L16-K16=0,"±0 ",L16-K16)</f>
        <v>±0 </v>
      </c>
      <c r="N16" s="49">
        <f>N11*N9</f>
        <v>0</v>
      </c>
      <c r="O16" s="50">
        <f>O11*O48</f>
        <v>0</v>
      </c>
      <c r="P16" s="51" t="str">
        <f>IF(O16-N16=0,"±0 ",O16-N16)</f>
        <v>±0 </v>
      </c>
      <c r="Q16" s="49">
        <f>Q11*Q9</f>
        <v>0</v>
      </c>
      <c r="R16" s="50">
        <f>R11*R48</f>
        <v>0</v>
      </c>
      <c r="S16" s="51" t="str">
        <f>IF(R16-Q16=0,"±0 ",R16-Q16)</f>
        <v>±0 </v>
      </c>
      <c r="T16" s="49">
        <f>T11*T9</f>
        <v>0</v>
      </c>
      <c r="U16" s="50">
        <f>U11*U48</f>
        <v>0</v>
      </c>
      <c r="V16" s="52" t="str">
        <f aca="true" t="shared" si="0" ref="V16:V22">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aca="true" t="shared" si="1" ref="M17:M22">IF(L17-K17=0,"±0 ",L17-K17)</f>
        <v>±0 </v>
      </c>
      <c r="N17" s="49">
        <f>'配布資料（グループ用）'!$F$19*N48</f>
        <v>0</v>
      </c>
      <c r="O17" s="50">
        <f>'配布資料（グループ用）'!$F$19*O48</f>
        <v>0</v>
      </c>
      <c r="P17" s="51" t="str">
        <f>IF(O17-N17=0,"±0 ",O17-N17)</f>
        <v>±0 </v>
      </c>
      <c r="Q17" s="49">
        <f>'配布資料（グループ用）'!$F$19*Q48</f>
        <v>0</v>
      </c>
      <c r="R17" s="50">
        <f>'配布資料（グループ用）'!$F$19*R48</f>
        <v>0</v>
      </c>
      <c r="S17" s="51" t="str">
        <f>IF(R17-Q17=0,"±0 ",R17-Q17)</f>
        <v>±0 </v>
      </c>
      <c r="T17" s="49">
        <f>'配布資料（グループ用）'!$F$19*T48</f>
        <v>0</v>
      </c>
      <c r="U17" s="50">
        <f>'配布資料（グループ用）'!$F$19*U48</f>
        <v>0</v>
      </c>
      <c r="V17" s="52" t="str">
        <f t="shared" si="0"/>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1"/>
        <v>±0 </v>
      </c>
      <c r="N18" s="49">
        <f>'配布資料（グループ用）'!$F$33*'配布資料（グループ用）'!$F$32</f>
        <v>4500000</v>
      </c>
      <c r="O18" s="50">
        <f>'配布資料（グループ用）'!$F$33*'配布資料（グループ用）'!$F$32</f>
        <v>4500000</v>
      </c>
      <c r="P18" s="51" t="str">
        <f>IF(N18-O18=0,"±0 ",N18-O18)</f>
        <v>±0 </v>
      </c>
      <c r="Q18" s="49">
        <f>'配布資料（グループ用）'!$F$33*'配布資料（グループ用）'!$F$32</f>
        <v>4500000</v>
      </c>
      <c r="R18" s="50">
        <f>'配布資料（グループ用）'!$F$33*'配布資料（グループ用）'!$F$32</f>
        <v>4500000</v>
      </c>
      <c r="S18" s="51" t="str">
        <f>IF(Q18-R18=0,"±0 ",Q18-R18)</f>
        <v>±0 </v>
      </c>
      <c r="T18" s="49">
        <f>'配布資料（グループ用）'!$F$33*'配布資料（グループ用）'!$F$32</f>
        <v>4500000</v>
      </c>
      <c r="U18" s="50">
        <f>'配布資料（グループ用）'!$F$33*'配布資料（グループ用）'!$F$32</f>
        <v>4500000</v>
      </c>
      <c r="V18" s="52" t="str">
        <f t="shared" si="0"/>
        <v>±0 </v>
      </c>
    </row>
    <row r="19" spans="1:22" ht="13.5" customHeight="1">
      <c r="A19" s="103"/>
      <c r="B19" s="572"/>
      <c r="C19" s="573"/>
      <c r="D19" s="573"/>
      <c r="E19" s="573"/>
      <c r="F19" s="573"/>
      <c r="G19" s="574"/>
      <c r="H19" s="361"/>
      <c r="I19" s="364" t="s">
        <v>122</v>
      </c>
      <c r="J19" s="365"/>
      <c r="K19" s="49">
        <f>K12</f>
        <v>0</v>
      </c>
      <c r="L19" s="50">
        <f>L12</f>
        <v>0</v>
      </c>
      <c r="M19" s="51" t="str">
        <f t="shared" si="1"/>
        <v>±0 </v>
      </c>
      <c r="N19" s="49">
        <f>N12</f>
        <v>0</v>
      </c>
      <c r="O19" s="50">
        <f>O12</f>
        <v>0</v>
      </c>
      <c r="P19" s="51" t="str">
        <f>IF(N19-O19=0,"±0 ",N19-O19)</f>
        <v>±0 </v>
      </c>
      <c r="Q19" s="49">
        <f>Q12</f>
        <v>0</v>
      </c>
      <c r="R19" s="50">
        <f>R12</f>
        <v>0</v>
      </c>
      <c r="S19" s="51" t="str">
        <f>IF(Q19-R19=0,"±0 ",Q19-R19)</f>
        <v>±0 </v>
      </c>
      <c r="T19" s="49">
        <f>T12</f>
        <v>0</v>
      </c>
      <c r="U19" s="50">
        <f>U12</f>
        <v>0</v>
      </c>
      <c r="V19" s="52" t="str">
        <f t="shared" si="0"/>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1"/>
        <v>±0 </v>
      </c>
      <c r="N20" s="49">
        <f>'配布資料（グループ用）'!$F$35</f>
        <v>2100000</v>
      </c>
      <c r="O20" s="50">
        <f>'配布資料（グループ用）'!$F$35</f>
        <v>2100000</v>
      </c>
      <c r="P20" s="51" t="str">
        <f>IF(N20-O20=0,"±0 ",N20-O20)</f>
        <v>±0 </v>
      </c>
      <c r="Q20" s="49">
        <f>'配布資料（グループ用）'!$F$35</f>
        <v>2100000</v>
      </c>
      <c r="R20" s="50">
        <f>'配布資料（グループ用）'!$F$35</f>
        <v>2100000</v>
      </c>
      <c r="S20" s="51" t="str">
        <f>IF(Q20-R20=0,"±0 ",Q20-R20)</f>
        <v>±0 </v>
      </c>
      <c r="T20" s="49">
        <f>'配布資料（グループ用）'!$F$35</f>
        <v>2100000</v>
      </c>
      <c r="U20" s="50">
        <f>'配布資料（グループ用）'!$F$35</f>
        <v>2100000</v>
      </c>
      <c r="V20" s="52" t="str">
        <f t="shared" si="0"/>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1"/>
        <v>±0 </v>
      </c>
      <c r="N21" s="73">
        <f>N30*'配布資料（グループ用）'!$F$38/100</f>
        <v>0</v>
      </c>
      <c r="O21" s="74">
        <f>O30*'配布資料（グループ用）'!$F$38/100</f>
        <v>0</v>
      </c>
      <c r="P21" s="46" t="str">
        <f>IF(O21-N21=0,"±0 ",O21-N21)</f>
        <v>±0 </v>
      </c>
      <c r="Q21" s="73">
        <f>Q30*'配布資料（グループ用）'!$F$38/100</f>
        <v>0</v>
      </c>
      <c r="R21" s="74">
        <f>R30*'配布資料（グループ用）'!$F$38/100</f>
        <v>0</v>
      </c>
      <c r="S21" s="46" t="str">
        <f>IF(R21-Q21=0,"±0 ",R21-Q21)</f>
        <v>±0 </v>
      </c>
      <c r="T21" s="73">
        <f>T30*'配布資料（グループ用）'!$F$38/100</f>
        <v>0</v>
      </c>
      <c r="U21" s="74">
        <f>U30*'配布資料（グループ用）'!$F$38/100</f>
        <v>0</v>
      </c>
      <c r="V21" s="75" t="str">
        <f t="shared" si="0"/>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 t="shared" si="1"/>
        <v>±0 </v>
      </c>
      <c r="N22" s="57">
        <f>N16-N17-N18-N19-N20-N21</f>
        <v>-6600000</v>
      </c>
      <c r="O22" s="58">
        <f>O16-O17-O18-O19-O20-O21</f>
        <v>-6600000</v>
      </c>
      <c r="P22" s="46" t="str">
        <f>IF(O22-N22=0,"±0 ",O22-N22)</f>
        <v>±0 </v>
      </c>
      <c r="Q22" s="57">
        <f>Q16-Q17-Q18-Q19-Q20-Q21</f>
        <v>-6600000</v>
      </c>
      <c r="R22" s="58">
        <f>R16-R17-R18-R19-R20-R21</f>
        <v>-6600000</v>
      </c>
      <c r="S22" s="46" t="str">
        <f>IF(R22-Q22=0,"±0 ",R22-Q22)</f>
        <v>±0 </v>
      </c>
      <c r="T22" s="57">
        <f>T16-T17-T18-T19-T20-T21</f>
        <v>-6600000</v>
      </c>
      <c r="U22" s="58">
        <f>U16-U17-U18-U19-U20-U21</f>
        <v>-6600000</v>
      </c>
      <c r="V22" s="59" t="str">
        <f t="shared" si="0"/>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204"/>
      <c r="B24" s="204"/>
      <c r="C24" s="204"/>
      <c r="D24" s="204"/>
      <c r="E24" s="204"/>
      <c r="F24" s="204"/>
      <c r="G24" s="107"/>
      <c r="H24" s="104"/>
      <c r="I24" s="362"/>
      <c r="J24" s="362"/>
      <c r="K24" s="362"/>
      <c r="L24" s="362"/>
      <c r="M24" s="363"/>
      <c r="N24" s="362"/>
      <c r="O24" s="362"/>
      <c r="P24" s="363"/>
      <c r="Q24" s="362"/>
      <c r="R24" s="362"/>
      <c r="S24" s="363"/>
      <c r="T24" s="362"/>
      <c r="U24" s="362"/>
      <c r="V24" s="363"/>
    </row>
    <row r="25" spans="1:22" ht="13.5" customHeight="1">
      <c r="A25" s="204"/>
      <c r="B25" s="204"/>
      <c r="C25" s="204"/>
      <c r="D25" s="204"/>
      <c r="E25" s="204"/>
      <c r="F25" s="204"/>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204"/>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204"/>
      <c r="G27" s="104"/>
      <c r="H27" s="361"/>
      <c r="I27" s="373" t="s">
        <v>129</v>
      </c>
      <c r="J27" s="62">
        <f>J42</f>
        <v>50000000</v>
      </c>
      <c r="K27" s="63">
        <f>K42</f>
        <v>43400000</v>
      </c>
      <c r="L27" s="64">
        <f>L42</f>
        <v>43400000</v>
      </c>
      <c r="M27" s="65" t="str">
        <f aca="true" t="shared" si="2" ref="M27:M33">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204"/>
      <c r="G28" s="104"/>
      <c r="H28" s="361"/>
      <c r="I28" s="374" t="s">
        <v>183</v>
      </c>
      <c r="J28" s="67">
        <f>'配布資料（グループ用）'!F17</f>
        <v>0</v>
      </c>
      <c r="K28" s="68">
        <f>K58</f>
        <v>0</v>
      </c>
      <c r="L28" s="69">
        <f>L58</f>
        <v>0</v>
      </c>
      <c r="M28" s="70" t="str">
        <f t="shared" si="2"/>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204"/>
      <c r="G29" s="361"/>
      <c r="H29" s="361"/>
      <c r="I29" s="375" t="s">
        <v>130</v>
      </c>
      <c r="J29" s="72">
        <f>J27+J28</f>
        <v>50000000</v>
      </c>
      <c r="K29" s="73">
        <f>K27+K28</f>
        <v>43400000</v>
      </c>
      <c r="L29" s="74">
        <f>L27+L28</f>
        <v>43400000</v>
      </c>
      <c r="M29" s="46" t="str">
        <f t="shared" si="2"/>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204"/>
      <c r="G31" s="361"/>
      <c r="H31" s="361"/>
      <c r="I31" s="376" t="s">
        <v>132</v>
      </c>
      <c r="J31" s="76">
        <f>'配布資料（グループ用）'!$F$18</f>
        <v>10000000</v>
      </c>
      <c r="K31" s="49">
        <f>'配布資料（グループ用）'!$F$18</f>
        <v>10000000</v>
      </c>
      <c r="L31" s="50">
        <f>'配布資料（グループ用）'!$F$18</f>
        <v>10000000</v>
      </c>
      <c r="M31" s="51" t="str">
        <f t="shared" si="2"/>
        <v>±0 </v>
      </c>
      <c r="N31" s="49">
        <f>'配布資料（グループ用）'!$F$18</f>
        <v>10000000</v>
      </c>
      <c r="O31" s="50">
        <f>'配布資料（グループ用）'!$F$18</f>
        <v>10000000</v>
      </c>
      <c r="P31" s="51" t="str">
        <f>IF(N31-O31=0,"±0 ",N31-O31)</f>
        <v>±0 </v>
      </c>
      <c r="Q31" s="49">
        <f>'配布資料（グループ用）'!$F$18</f>
        <v>10000000</v>
      </c>
      <c r="R31" s="50">
        <f>'配布資料（グループ用）'!$F$18</f>
        <v>10000000</v>
      </c>
      <c r="S31" s="51" t="str">
        <f>IF(Q31-R31=0,"±0 ",Q31-R31)</f>
        <v>±0 </v>
      </c>
      <c r="T31" s="49">
        <f>'配布資料（グループ用）'!$F$18</f>
        <v>10000000</v>
      </c>
      <c r="U31" s="50">
        <f>'配布資料（グループ用）'!$F$18</f>
        <v>10000000</v>
      </c>
      <c r="V31" s="52" t="str">
        <f>IF(U31-T31=0,"±0 ",U31-T31)</f>
        <v>±0 </v>
      </c>
    </row>
    <row r="32" spans="1:22" ht="13.5" customHeight="1">
      <c r="A32" s="204"/>
      <c r="B32" s="204"/>
      <c r="C32" s="204"/>
      <c r="D32" s="204"/>
      <c r="E32" s="204"/>
      <c r="F32" s="204"/>
      <c r="G32" s="361"/>
      <c r="H32" s="361"/>
      <c r="I32" s="374" t="s">
        <v>133</v>
      </c>
      <c r="J32" s="77">
        <f>'配布資料（グループ用）'!F40</f>
        <v>0</v>
      </c>
      <c r="K32" s="78">
        <f>J32+K22</f>
        <v>-6600000</v>
      </c>
      <c r="L32" s="79">
        <f>J32+L22</f>
        <v>-6600000</v>
      </c>
      <c r="M32" s="70" t="str">
        <f t="shared" si="2"/>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204"/>
      <c r="B33" s="204"/>
      <c r="C33" s="204"/>
      <c r="D33" s="204"/>
      <c r="E33" s="204"/>
      <c r="F33" s="204"/>
      <c r="G33" s="361"/>
      <c r="H33" s="361"/>
      <c r="I33" s="375" t="s">
        <v>134</v>
      </c>
      <c r="J33" s="72">
        <f>J30+J31+J32</f>
        <v>10000000</v>
      </c>
      <c r="K33" s="73">
        <f>K30+K31+K32</f>
        <v>3400000</v>
      </c>
      <c r="L33" s="74">
        <f>L30+L31+L32</f>
        <v>3400000</v>
      </c>
      <c r="M33" s="46" t="str">
        <f t="shared" si="2"/>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204"/>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204"/>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204"/>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204"/>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380"/>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380"/>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153</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339"/>
      <c r="D75" s="103"/>
      <c r="E75" s="103"/>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F18:F19"/>
    <mergeCell ref="G16:G17"/>
    <mergeCell ref="E18:E19"/>
    <mergeCell ref="F22:F23"/>
    <mergeCell ref="G18:G19"/>
    <mergeCell ref="G22:G23"/>
    <mergeCell ref="E20:E21"/>
    <mergeCell ref="F16:F17"/>
    <mergeCell ref="F20:F21"/>
    <mergeCell ref="E16:E17"/>
    <mergeCell ref="B10:F11"/>
    <mergeCell ref="I34:I35"/>
    <mergeCell ref="B22:B23"/>
    <mergeCell ref="C22:C23"/>
    <mergeCell ref="D22:D23"/>
    <mergeCell ref="E22:E23"/>
    <mergeCell ref="G20:G21"/>
    <mergeCell ref="B20:B21"/>
    <mergeCell ref="C20:C21"/>
    <mergeCell ref="D20:D21"/>
    <mergeCell ref="B18:B19"/>
    <mergeCell ref="C18:C19"/>
    <mergeCell ref="D18:D19"/>
    <mergeCell ref="G14:G15"/>
    <mergeCell ref="F12:F13"/>
    <mergeCell ref="B14:B15"/>
    <mergeCell ref="C14:C15"/>
    <mergeCell ref="B16:B17"/>
    <mergeCell ref="C16:C17"/>
    <mergeCell ref="D16:D17"/>
    <mergeCell ref="I3:V3"/>
    <mergeCell ref="I4:V4"/>
    <mergeCell ref="B8:F9"/>
    <mergeCell ref="D14:D15"/>
    <mergeCell ref="E14:E15"/>
    <mergeCell ref="F14:F15"/>
    <mergeCell ref="B12:B13"/>
    <mergeCell ref="C12:C13"/>
    <mergeCell ref="D12:D13"/>
    <mergeCell ref="E12:E13"/>
  </mergeCells>
  <conditionalFormatting sqref="S63:T71 P63:Q71 O71 R63:R65 L71 U63:U65 U71 R71 L63:L65 O63:O65 M63:N71 V63:V71">
    <cfRule type="expression" priority="1" dxfId="51" stopIfTrue="1">
      <formula>$L$72&lt;&gt;"入力完了"</formula>
    </cfRule>
  </conditionalFormatting>
  <conditionalFormatting sqref="T8:V12 T16:V23 T27:V35 T39:V42 T46:V51 T55:V58 T62:V62">
    <cfRule type="expression" priority="2" dxfId="51" stopIfTrue="1">
      <formula>$U$72&lt;&gt;"入力完了"</formula>
    </cfRule>
  </conditionalFormatting>
  <conditionalFormatting sqref="N8:P12 N16:P23 N62:P62 N39:P42 N46:P51 N55:P58 N27:N35 P27:P35 O27:O29 O31:O35">
    <cfRule type="expression" priority="3" dxfId="51" stopIfTrue="1">
      <formula>$O$72&lt;&gt;"入力完了"</formula>
    </cfRule>
  </conditionalFormatting>
  <conditionalFormatting sqref="Q8:S12 Q16:S23 Q27:S35 Q39:S42 Q46:S51 Q55:S58 Q62:S62">
    <cfRule type="expression" priority="4" dxfId="51" stopIfTrue="1">
      <formula>$R$72&lt;&gt;"入力完了"</formula>
    </cfRule>
  </conditionalFormatting>
  <conditionalFormatting sqref="K8:M12 K16:M23 K62:M62 K39:M42 K46:M51 K55:M58 K27:M35 O30">
    <cfRule type="expression" priority="5" dxfId="52" stopIfTrue="1">
      <formula>$L$72&lt;&gt;"入力完了"</formula>
    </cfRule>
  </conditionalFormatting>
  <conditionalFormatting sqref="D16 D18 D20 D22 D14">
    <cfRule type="expression" priority="6" dxfId="9" stopIfTrue="1">
      <formula>$D$69&lt;&gt;"入力可能"</formula>
    </cfRule>
  </conditionalFormatting>
  <conditionalFormatting sqref="C14 C16 C18 C20 C22">
    <cfRule type="expression" priority="7" dxfId="9" stopIfTrue="1">
      <formula>$C$69&lt;&gt;"入力可能"</formula>
    </cfRule>
  </conditionalFormatting>
  <conditionalFormatting sqref="E14 E16 E18 E20 E22">
    <cfRule type="expression" priority="8" dxfId="9" stopIfTrue="1">
      <formula>$E$69&lt;&gt;"入力可能"</formula>
    </cfRule>
  </conditionalFormatting>
  <conditionalFormatting sqref="F14 F16 F22 F18 F20">
    <cfRule type="expression" priority="9"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6" display="メニューへ"/>
    <hyperlink ref="B1" location="メニュー!B16" display="メニューへ"/>
  </hyperlinks>
  <printOptions horizontalCentered="1" verticalCentered="1"/>
  <pageMargins left="0" right="0" top="0" bottom="0" header="0" footer="0"/>
  <pageSetup horizontalDpi="600" verticalDpi="600" orientation="landscape" paperSize="9" scale="70" r:id="rId1"/>
  <colBreaks count="1" manualBreakCount="1">
    <brk id="8" min="2" max="61" man="1"/>
  </colBreaks>
</worksheet>
</file>

<file path=xl/worksheets/sheet7.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（Ｂ社）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81" t="s">
        <v>105</v>
      </c>
      <c r="C8" s="582"/>
      <c r="D8" s="582"/>
      <c r="E8" s="582"/>
      <c r="F8" s="583"/>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84"/>
      <c r="C9" s="585"/>
      <c r="D9" s="585"/>
      <c r="E9" s="585"/>
      <c r="F9" s="586"/>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81" t="str">
        <f>'配布資料（グループ用）'!F12</f>
        <v>Ｂ社</v>
      </c>
      <c r="C10" s="582"/>
      <c r="D10" s="582"/>
      <c r="E10" s="582"/>
      <c r="F10" s="583"/>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84"/>
      <c r="C11" s="585"/>
      <c r="D11" s="585"/>
      <c r="E11" s="585"/>
      <c r="F11" s="586"/>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87"/>
      <c r="C12" s="580" t="s">
        <v>44</v>
      </c>
      <c r="D12" s="580" t="s">
        <v>45</v>
      </c>
      <c r="E12" s="580" t="s">
        <v>46</v>
      </c>
      <c r="F12" s="58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88"/>
      <c r="C13" s="580"/>
      <c r="D13" s="580"/>
      <c r="E13" s="580"/>
      <c r="F13" s="58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7"/>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7"/>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R71 R63:R65 P63:Q71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R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Q35 S27:S35 R27:R29 R31:R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9" display="メニューへ"/>
    <hyperlink ref="B1" location="メニュー!B19" display="メニューへ"/>
  </hyperlinks>
  <printOptions horizontalCentered="1" verticalCentered="1"/>
  <pageMargins left="0" right="0" top="0"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（Ｃ社）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0" t="s">
        <v>105</v>
      </c>
      <c r="C8" s="591"/>
      <c r="D8" s="591"/>
      <c r="E8" s="591"/>
      <c r="F8" s="59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93"/>
      <c r="C9" s="594"/>
      <c r="D9" s="594"/>
      <c r="E9" s="594"/>
      <c r="F9" s="595"/>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90" t="str">
        <f>'配布資料（グループ用）'!F13</f>
        <v>Ｃ社</v>
      </c>
      <c r="C10" s="591"/>
      <c r="D10" s="591"/>
      <c r="E10" s="591"/>
      <c r="F10" s="59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93"/>
      <c r="C11" s="594"/>
      <c r="D11" s="594"/>
      <c r="E11" s="594"/>
      <c r="F11" s="59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96"/>
      <c r="C12" s="589" t="s">
        <v>44</v>
      </c>
      <c r="D12" s="589" t="s">
        <v>45</v>
      </c>
      <c r="E12" s="589" t="s">
        <v>46</v>
      </c>
      <c r="F12" s="589"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97"/>
      <c r="C13" s="589"/>
      <c r="D13" s="589"/>
      <c r="E13" s="589"/>
      <c r="F13" s="589"/>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P63:Q71 R71 R63:R65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2" display="メニューへ"/>
    <hyperlink ref="B1" location="メニュー!B22" display="メニューへ"/>
  </hyperlinks>
  <printOptions horizontalCentered="1" verticalCentered="1"/>
  <pageMargins left="0" right="0" top="0"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39" t="s">
        <v>19</v>
      </c>
      <c r="J1" s="19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（Ｄ社）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9" t="s">
        <v>105</v>
      </c>
      <c r="C8" s="600"/>
      <c r="D8" s="600"/>
      <c r="E8" s="600"/>
      <c r="F8" s="601"/>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602"/>
      <c r="C9" s="603"/>
      <c r="D9" s="603"/>
      <c r="E9" s="603"/>
      <c r="F9" s="604"/>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99" t="str">
        <f>'配布資料（グループ用）'!F14</f>
        <v>Ｄ社</v>
      </c>
      <c r="C10" s="600"/>
      <c r="D10" s="600"/>
      <c r="E10" s="600"/>
      <c r="F10" s="601"/>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602"/>
      <c r="C11" s="603"/>
      <c r="D11" s="603"/>
      <c r="E11" s="603"/>
      <c r="F11" s="604"/>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605"/>
      <c r="C12" s="598" t="s">
        <v>44</v>
      </c>
      <c r="D12" s="598" t="s">
        <v>45</v>
      </c>
      <c r="E12" s="598" t="s">
        <v>46</v>
      </c>
      <c r="F12" s="598"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606"/>
      <c r="C13" s="598"/>
      <c r="D13" s="598"/>
      <c r="E13" s="598"/>
      <c r="F13" s="598"/>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M63:N71 O63:O65 P63:Q71 R71 R63:R65 S63:T71 V63:V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5" display="メニューへ"/>
    <hyperlink ref="I1:J1" location="メニュー!B25" display="メニューへ"/>
    <hyperlink ref="B1" location="メニュー!B25" display="メニューへ"/>
  </hyperlinks>
  <printOptions horizontalCentered="1" verticalCentered="1"/>
  <pageMargins left="0" right="0" top="0"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野々山隆幸</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ビジネスゲームＢＧ２１main</dc:title>
  <dc:subject>ＢＧ２１mainVersion1.0</dc:subject>
  <dc:creator>横浜市立大学大学院経営学研究科野々山研究室</dc:creator>
  <cp:keywords/>
  <dc:description/>
  <cp:lastModifiedBy>toyotani</cp:lastModifiedBy>
  <cp:lastPrinted>2011-04-05T08:10:24Z</cp:lastPrinted>
  <dcterms:created xsi:type="dcterms:W3CDTF">2001-05-07T13:09:52Z</dcterms:created>
  <dcterms:modified xsi:type="dcterms:W3CDTF">2012-06-10T01:04:39Z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